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SOM/Terviseamet/Paldiski mnt 81, Tallinn/"/>
    </mc:Choice>
  </mc:AlternateContent>
  <xr:revisionPtr revIDLastSave="35" documentId="8_{781CFD94-4057-4228-9024-0EA1AA4C6B0F}" xr6:coauthVersionLast="47" xr6:coauthVersionMax="47" xr10:uidLastSave="{A342F77C-CABD-4C7B-919B-4ADCDB6D7EBE}"/>
  <workbookProtection workbookAlgorithmName="SHA-512" workbookHashValue="9wYvK82/9hx8RX+K2NAJSEUjWGwrDCP0BqZP4Sx8ts/EW4NH8MdAT4d+FAIQNhOGXRLf+PbYFRNPUdDg6twS1g==" workbookSaltValue="Mn6ZnujPaGZ122akxX7ipQ==" workbookSpinCount="100000" lockStructure="1"/>
  <bookViews>
    <workbookView xWindow="-12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B6" i="11"/>
  <c r="BC6" i="11" s="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34" i="4" l="1"/>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<sst xmlns="http://schemas.openxmlformats.org/spreadsheetml/2006/main" count="3179" uniqueCount="596">
  <si>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</si>
  <si>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</si>
  <si>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</si>
  <si>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</si>
  <si>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</si>
  <si>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</si>
  <si>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</si>
  <si>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</si>
  <si>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</si>
  <si>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</si>
  <si>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Terviseamet</t>
  </si>
  <si>
    <t>PALDISKI MNT _03</t>
  </si>
  <si>
    <t>Ravimiamet</t>
  </si>
  <si>
    <t>Hoone nimetus:</t>
  </si>
  <si>
    <t>Laohoone</t>
  </si>
  <si>
    <t>Aadress:</t>
  </si>
  <si>
    <t>Paldiski mnt 81</t>
  </si>
  <si>
    <t>Korruselisus:</t>
  </si>
  <si>
    <t>05</t>
  </si>
  <si>
    <t>Lisakorrused:</t>
  </si>
  <si>
    <t>00</t>
  </si>
  <si>
    <t>Töö number:</t>
  </si>
  <si>
    <t>S16/56</t>
  </si>
  <si>
    <t>Mõõdistaja:</t>
  </si>
  <si>
    <t>Hades Geodeesia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</si>
  <si>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</si>
  <si>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</si>
  <si>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</si>
  <si>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</si>
  <si>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</si>
  <si>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</si>
  <si>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</si>
  <si>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</si>
  <si>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</si>
  <si>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</si>
  <si>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</si>
  <si>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</si>
  <si>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</si>
  <si>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</si>
  <si>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</si>
  <si>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</si>
  <si>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</si>
  <si>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</si>
  <si>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</si>
  <si>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</si>
  <si>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</si>
  <si>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</si>
  <si>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</si>
  <si>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</si>
  <si>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</si>
  <si>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</si>
  <si>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</si>
  <si>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</si>
  <si>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</si>
  <si>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</si>
  <si>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</si>
  <si>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</si>
  <si>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</si>
  <si>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Garaaž</t>
  </si>
  <si>
    <t>55 Garaažid</t>
  </si>
  <si>
    <t>003</t>
  </si>
  <si>
    <t>TEHNOPIND</t>
  </si>
  <si>
    <t>Soojasõlm</t>
  </si>
  <si>
    <t>94 Kütte- ja veehooldusruumid</t>
  </si>
  <si>
    <t>005</t>
  </si>
  <si>
    <t>Hoolderuum</t>
  </si>
  <si>
    <t>99 Liigitamata liiklus- ja tehnoruumid</t>
  </si>
  <si>
    <t>006</t>
  </si>
  <si>
    <t>01</t>
  </si>
  <si>
    <t>100</t>
  </si>
  <si>
    <t>KORRUSE AVATUD NETOPIND</t>
  </si>
  <si>
    <t>Varjualune</t>
  </si>
  <si>
    <t>98 Välisruumid</t>
  </si>
  <si>
    <t>101</t>
  </si>
  <si>
    <t>Aatrium/Fuajee</t>
  </si>
  <si>
    <t>91 Horisontaalliiklusruumid</t>
  </si>
  <si>
    <t>102</t>
  </si>
  <si>
    <t>VERTIKAALSETE ÜHENDUSTEEDE PIND</t>
  </si>
  <si>
    <t>Trepp/Trepikoda</t>
  </si>
  <si>
    <t>92 Vertikaalliiklusruumid</t>
  </si>
  <si>
    <t>103</t>
  </si>
  <si>
    <t>104</t>
  </si>
  <si>
    <t>Tuulekoda</t>
  </si>
  <si>
    <t>83 Sissepääsuruumid</t>
  </si>
  <si>
    <t>105</t>
  </si>
  <si>
    <t>Ooteruum/Teenindusruum</t>
  </si>
  <si>
    <t>84 Avalikud teenindusruumid</t>
  </si>
  <si>
    <t>106</t>
  </si>
  <si>
    <t>Kabinet/Büroo</t>
  </si>
  <si>
    <t>21 Bürooruumid</t>
  </si>
  <si>
    <t>107</t>
  </si>
  <si>
    <t>108</t>
  </si>
  <si>
    <t>Hoiuruum/Ladu</t>
  </si>
  <si>
    <t>59 Liigitamata hoiuruumid</t>
  </si>
  <si>
    <t>109</t>
  </si>
  <si>
    <t>Koridor</t>
  </si>
  <si>
    <t>110</t>
  </si>
  <si>
    <t>111</t>
  </si>
  <si>
    <t>112</t>
  </si>
  <si>
    <t>113</t>
  </si>
  <si>
    <t>114</t>
  </si>
  <si>
    <t>115</t>
  </si>
  <si>
    <t>116</t>
  </si>
  <si>
    <t>117</t>
  </si>
  <si>
    <t>Elektrikilp</t>
  </si>
  <si>
    <t>97 Elektrotehnilised ruumid</t>
  </si>
  <si>
    <t>118</t>
  </si>
  <si>
    <t>Riietusruum</t>
  </si>
  <si>
    <t>71 Riietusruumid</t>
  </si>
  <si>
    <t>119</t>
  </si>
  <si>
    <t>Pesuruum</t>
  </si>
  <si>
    <t>72 Pesuruumid</t>
  </si>
  <si>
    <t>119a</t>
  </si>
  <si>
    <t>Šaht</t>
  </si>
  <si>
    <t>120</t>
  </si>
  <si>
    <t>121</t>
  </si>
  <si>
    <t>122</t>
  </si>
  <si>
    <t>Eesruum</t>
  </si>
  <si>
    <t>123</t>
  </si>
  <si>
    <t>124</t>
  </si>
  <si>
    <t>125</t>
  </si>
  <si>
    <t>WC</t>
  </si>
  <si>
    <t>73 WC-ruumid</t>
  </si>
  <si>
    <t>126</t>
  </si>
  <si>
    <t>126a</t>
  </si>
  <si>
    <t>127</t>
  </si>
  <si>
    <t>128</t>
  </si>
  <si>
    <t>129</t>
  </si>
  <si>
    <t>130</t>
  </si>
  <si>
    <t>131</t>
  </si>
  <si>
    <t>Nõupidamise ruum</t>
  </si>
  <si>
    <t>132</t>
  </si>
  <si>
    <t>133</t>
  </si>
  <si>
    <t>134</t>
  </si>
  <si>
    <t>135</t>
  </si>
  <si>
    <t>136</t>
  </si>
  <si>
    <t>Arhiiv</t>
  </si>
  <si>
    <t>53 Arhiivid</t>
  </si>
  <si>
    <t>137</t>
  </si>
  <si>
    <t>138</t>
  </si>
  <si>
    <t>Koristus- ja hooldusruum</t>
  </si>
  <si>
    <t>86 Koristus- ja hooldusruumid</t>
  </si>
  <si>
    <t>139</t>
  </si>
  <si>
    <t>140</t>
  </si>
  <si>
    <t>141</t>
  </si>
  <si>
    <t>142</t>
  </si>
  <si>
    <t>22 Äriruumid</t>
  </si>
  <si>
    <t>143</t>
  </si>
  <si>
    <t>144</t>
  </si>
  <si>
    <t>145</t>
  </si>
  <si>
    <t>146</t>
  </si>
  <si>
    <t>147</t>
  </si>
  <si>
    <t>148</t>
  </si>
  <si>
    <t>149</t>
  </si>
  <si>
    <t>150</t>
  </si>
  <si>
    <t>151</t>
  </si>
  <si>
    <t>157</t>
  </si>
  <si>
    <t>Jahutusruum</t>
  </si>
  <si>
    <t>157a</t>
  </si>
  <si>
    <t>180</t>
  </si>
  <si>
    <t>Lift</t>
  </si>
  <si>
    <t>181</t>
  </si>
  <si>
    <t>182</t>
  </si>
  <si>
    <t>183</t>
  </si>
  <si>
    <t>02</t>
  </si>
  <si>
    <t>200</t>
  </si>
  <si>
    <t>201</t>
  </si>
  <si>
    <t>201a</t>
  </si>
  <si>
    <t>202</t>
  </si>
  <si>
    <t>203</t>
  </si>
  <si>
    <t>204</t>
  </si>
  <si>
    <t>Laboratoorium</t>
  </si>
  <si>
    <t>36 Laboratooriumiruumid</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</si>
  <si>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</si>
  <si>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</si>
  <si>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</si>
  <si>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</si>
  <si>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</si>
  <si>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</si>
  <si>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</si>
  <si>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</si>
  <si>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</si>
  <si>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</si>
  <si>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</si>
  <si>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</si>
  <si>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</si>
  <si>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</si>
  <si>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</si>
  <si>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</si>
  <si>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</si>
  <si>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</si>
  <si>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</si>
  <si>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</si>
  <si>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</si>
  <si>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</si>
  <si>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</si>
  <si>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</si>
  <si>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</si>
  <si>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</si>
  <si>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</si>
  <si>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</si>
  <si>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</si>
  <si>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</si>
  <si>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</si>
  <si>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</si>
  <si>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</si>
  <si>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</si>
  <si>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Puhkeruum</t>
  </si>
  <si>
    <t>48 Puhke- ja huvialaruumid</t>
  </si>
  <si>
    <t>239</t>
  </si>
  <si>
    <t>240</t>
  </si>
  <si>
    <t>241</t>
  </si>
  <si>
    <t>242</t>
  </si>
  <si>
    <t>243</t>
  </si>
  <si>
    <t>244</t>
  </si>
  <si>
    <t>245</t>
  </si>
  <si>
    <t>246</t>
  </si>
  <si>
    <t>247</t>
  </si>
  <si>
    <t>248</t>
  </si>
  <si>
    <t>249</t>
  </si>
  <si>
    <t>250</t>
  </si>
  <si>
    <t>251</t>
  </si>
  <si>
    <t>252</t>
  </si>
  <si>
    <t>253</t>
  </si>
  <si>
    <t>254</t>
  </si>
  <si>
    <t>255</t>
  </si>
  <si>
    <t>Eriotstarbeline ruum</t>
  </si>
  <si>
    <t>49 Ruumigrupi liigitamata eriruumid</t>
  </si>
  <si>
    <t>256</t>
  </si>
  <si>
    <t>257</t>
  </si>
  <si>
    <t>258</t>
  </si>
  <si>
    <t>259</t>
  </si>
  <si>
    <t>260</t>
  </si>
  <si>
    <t>261</t>
  </si>
  <si>
    <t>262</t>
  </si>
  <si>
    <t>263</t>
  </si>
  <si>
    <t>280</t>
  </si>
  <si>
    <t>281</t>
  </si>
  <si>
    <t>282</t>
  </si>
  <si>
    <t>283</t>
  </si>
  <si>
    <t>284</t>
  </si>
  <si>
    <t>290</t>
  </si>
  <si>
    <t>291</t>
  </si>
  <si>
    <t>292</t>
  </si>
  <si>
    <t>293</t>
  </si>
  <si>
    <t>03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</si>
  <si>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</si>
  <si>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</si>
  <si>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</si>
  <si>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</si>
  <si>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</si>
  <si>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</si>
  <si>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</si>
  <si>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</si>
  <si>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</si>
  <si>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</si>
  <si>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</si>
  <si>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</si>
  <si>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</si>
  <si>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</si>
  <si>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</si>
  <si>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</si>
  <si>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</si>
  <si>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</si>
  <si>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</si>
  <si>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</si>
  <si>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</si>
  <si>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</si>
  <si>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</si>
  <si>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</si>
  <si>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</si>
  <si>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</si>
  <si>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</si>
  <si>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</si>
  <si>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</si>
  <si>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</si>
  <si>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</si>
  <si>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</si>
  <si>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</si>
  <si>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</si>
  <si>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</si>
  <si>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</si>
  <si>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</si>
  <si>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</si>
  <si>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</si>
  <si>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</si>
  <si>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</si>
  <si>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</si>
  <si>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</si>
  <si>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</si>
  <si>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</si>
  <si>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</si>
  <si>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</si>
  <si>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</si>
  <si>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</si>
  <si>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</si>
  <si>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</si>
  <si>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</si>
  <si>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</si>
  <si>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</si>
  <si>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</si>
  <si>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</si>
  <si>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</si>
  <si>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</si>
  <si>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</si>
  <si>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</si>
  <si>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</si>
  <si>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</si>
  <si>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</si>
  <si>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</si>
  <si>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</si>
  <si>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</si>
  <si>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</si>
  <si>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</si>
  <si>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</si>
  <si>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</si>
  <si>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</si>
  <si>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</si>
  <si>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Server</t>
  </si>
  <si>
    <t>23 Äriruumide abiruumid</t>
  </si>
  <si>
    <t>375</t>
  </si>
  <si>
    <t>376</t>
  </si>
  <si>
    <t>Vent ruum</t>
  </si>
  <si>
    <t>96 Ventilatsiooniruumid</t>
  </si>
  <si>
    <t>377</t>
  </si>
  <si>
    <t>378</t>
  </si>
  <si>
    <t>379</t>
  </si>
  <si>
    <t>380</t>
  </si>
  <si>
    <t>381</t>
  </si>
  <si>
    <t>382</t>
  </si>
  <si>
    <t>383</t>
  </si>
  <si>
    <t>384</t>
  </si>
  <si>
    <t>390</t>
  </si>
  <si>
    <t>391</t>
  </si>
  <si>
    <t>392</t>
  </si>
  <si>
    <t>04</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</si>
  <si>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</si>
  <si>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</si>
  <si>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</si>
  <si>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</si>
  <si>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</si>
  <si>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</si>
  <si>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</si>
  <si>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</si>
  <si>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</si>
  <si>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</si>
  <si>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</si>
  <si>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</si>
  <si>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</si>
  <si>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</si>
  <si>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</si>
  <si>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</si>
  <si>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</si>
  <si>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</si>
  <si>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</si>
  <si>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</si>
  <si>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</si>
  <si>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</si>
  <si>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</si>
  <si>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</si>
  <si>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</si>
  <si>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</si>
  <si>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</si>
  <si>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</si>
  <si>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</si>
  <si>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</si>
  <si>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</si>
  <si>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</si>
  <si>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</si>
  <si>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</si>
  <si>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</si>
  <si>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</si>
  <si>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</si>
  <si>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</si>
  <si>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</si>
  <si>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</si>
  <si>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</si>
  <si>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</si>
  <si>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</si>
  <si>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</si>
  <si>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</si>
  <si>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</si>
  <si>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</si>
  <si>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Abiruum</t>
  </si>
  <si>
    <t>451</t>
  </si>
  <si>
    <t>452</t>
  </si>
  <si>
    <t>453</t>
  </si>
  <si>
    <t>454</t>
  </si>
  <si>
    <t>480</t>
  </si>
  <si>
    <t>481</t>
  </si>
  <si>
    <t>481a</t>
  </si>
  <si>
    <t>490</t>
  </si>
  <si>
    <t>491</t>
  </si>
  <si>
    <t>492</t>
  </si>
  <si>
    <t>493</t>
  </si>
  <si>
    <t>495</t>
  </si>
  <si>
    <t>Terrass</t>
  </si>
  <si>
    <t>494</t>
  </si>
  <si>
    <t>500</t>
  </si>
  <si>
    <t>Ühiskasutuses korruse pind</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</si>
  <si>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</si>
  <si>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</si>
  <si>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</si>
  <si>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</si>
  <si>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</si>
  <si>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</si>
  <si>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</si>
  <si>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</si>
  <si>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</si>
  <si>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</si>
  <si>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</si>
  <si>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</si>
  <si>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</si>
  <si>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</si>
  <si>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</si>
  <si>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</si>
  <si>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</si>
  <si>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</si>
  <si>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</si>
  <si>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</si>
  <si>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</si>
  <si>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</si>
  <si>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</si>
  <si>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</si>
  <si>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</si>
  <si>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</si>
  <si>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</si>
  <si>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</si>
  <si>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</si>
  <si>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</si>
  <si>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</si>
  <si>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</si>
  <si>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</si>
  <si>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</si>
  <si>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</si>
  <si>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</si>
  <si>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</si>
  <si>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</si>
  <si>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</si>
  <si>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</si>
  <si>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</si>
  <si>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</si>
  <si>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</si>
  <si>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</si>
  <si>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</si>
  <si>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</si>
  <si>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</si>
  <si>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</si>
  <si>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</si>
  <si>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</si>
  <si>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</si>
  <si>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</si>
  <si>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</si>
  <si>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</si>
  <si>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</si>
  <si>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</si>
  <si>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</si>
  <si>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TALO tüüpruumide nimestiku vasted</t>
  </si>
  <si>
    <t>Ruumi kategooria</t>
  </si>
  <si>
    <t>Abiveerg</t>
  </si>
  <si>
    <t>Rõdu</t>
  </si>
  <si>
    <t>Alajaam/Trafo/Jaotla</t>
  </si>
  <si>
    <t>Basseini tehniline ruum</t>
  </si>
  <si>
    <t>Boileriruum</t>
  </si>
  <si>
    <t>Gaasiruum</t>
  </si>
  <si>
    <t>Generaatoriruum</t>
  </si>
  <si>
    <t>Katlaruum</t>
  </si>
  <si>
    <t>Kütusehoidla</t>
  </si>
  <si>
    <t>Lifti masinaruum</t>
  </si>
  <si>
    <t>Pumpla</t>
  </si>
  <si>
    <t>Samarõhukamber</t>
  </si>
  <si>
    <t>Sideruum/Nõrkvool</t>
  </si>
  <si>
    <t>Sprinkler/Tuletõrje pump</t>
  </si>
  <si>
    <t>UPS-ruum</t>
  </si>
  <si>
    <t>Veemõõdusõlm</t>
  </si>
  <si>
    <t>Õhuvõtukamber</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</si>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</sst>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73">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68" dataDxfId="67">
  <tableColumns count="2">
    <tableColumn id="1" xr3:uid="{00000000-0010-0000-0000-000001000000}" name="Hoone Eksplikatsioon" dataDxfId="66"/>
    <tableColumn id="2" xr3:uid="{00000000-0010-0000-0000-000002000000}" name="Kogus" dataDxfId="6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dimension ref="A1:BG1002"/>
  <sheetViews>
    <sheetView tabSelected="1" zoomScale="80" zoomScaleNormal="80" workbookViewId="0">
      <pane ySplit="2" topLeftCell="A8" activePane="bottomLeft" state="frozen"/>
      <selection pane="bottomLeft" activeCell="E8" sqref="E8:E343"/>
      <selection activeCell="G1" sqref="G1"/>
    </sheetView>
  </sheetViews>
  <sheetFormatPr defaultColWidth="9.140625" defaultRowHeight="1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Ravimiamet</v>
      </c>
      <c r="L2" s="13" t="str">
        <f ca="1">Eksplikatsioon!Q3</f>
        <v>Aktiivne vakantsus</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Ravimiamet</v>
      </c>
      <c r="AE2" s="13" t="str">
        <f ca="1">Eksplikatsioon!Q3</f>
        <v>Aktiivne vakantsus</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hidden="1">
      <c r="A3" s="23" t="str">
        <f>IF(Eksplikatsioon!A4=0,"",Eksplikatsioon!A4)</f>
        <v>00</v>
      </c>
      <c r="B3" s="60" t="str">
        <f>IF(Eksplikatsioon!B4=0,"",Eksplikatsioon!B4)</f>
        <v>001</v>
      </c>
      <c r="C3" s="23" t="str">
        <f>IF(Eksplikatsioon!C4=0,"",Eksplikatsioon!C4)</f>
        <v>ÜÜRITAV PIND</v>
      </c>
      <c r="D3" s="23" t="str">
        <f>IF(Eksplikatsioon!D4=0,"",Eksplikatsioon!D4)</f>
        <v>Garaaž</v>
      </c>
      <c r="E3" s="58">
        <f>IF(Eksplikatsioon!F4=0,"",Eksplikatsioon!F4)</f>
        <v>51.5</v>
      </c>
      <c r="F3" s="23" t="str">
        <f>IF(Eksplikatsioon!H4=0,"",Eksplikatsioon!H4)</f>
        <v/>
      </c>
      <c r="G3" s="23" t="str">
        <f>IF(Eksplikatsioon!J4=0,"",Eksplikatsioon!J4)</f>
        <v>Ainukasutuses pind</v>
      </c>
      <c r="H3" s="23" t="str">
        <f>IF(Eksplikatsioon!K4=0,"",Eksplikatsioon!K4)</f>
        <v>Terviseamet</v>
      </c>
      <c r="I3" s="23" t="str">
        <f>IF(Eksplikatsioon!L4=0,"",Eksplikatsioon!L4)</f>
        <v>PALDISKI MNT _03</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PALDISKI MNT _03</v>
      </c>
      <c r="AY3" s="37">
        <f>IF(BF3&lt;&gt;"",IF(SUMIFS(E:E,H:H,AW3,G:G,"Ainukasutuses pind",C:C,"ÜÜRITAV PIND")=0,0,SUMIFS(E:E,H:H,AW3,G:G,"Ainukasutuses pind",C:C,"ÜÜRITAV PIND")),IF(AW3="Aktiivne vakantsus",SUMIFS(E:E,C:C,"üüritav pind",G:G,"ainukasutuses pind")-SUM($AY$2:AY2),IF(AW3="Üüritav pind kokku",SUM($AY$2:AY2),"")))</f>
        <v>5072.9999999999973</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246.93978730059433</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126.09864806950557</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5446.0384353700974</v>
      </c>
      <c r="BD3" s="47">
        <f ca="1">IFERROR(IF(AND(AW3&lt;&gt;"passiivne vakantsus"),BC3/(SUMIFS(BC:BC,AW:AW,"Üüritav pind kokku")),""),"")</f>
        <v>0.98415859829229979</v>
      </c>
      <c r="BF3" s="38" t="s">
        <v>10</v>
      </c>
      <c r="BG3" s="38" t="s">
        <v>11</v>
      </c>
    </row>
    <row r="4" spans="1:59" hidden="1">
      <c r="A4" s="23" t="str">
        <f>IF(Eksplikatsioon!A5=0,"",Eksplikatsioon!A5)</f>
        <v>00</v>
      </c>
      <c r="B4" s="60" t="str">
        <f>IF(Eksplikatsioon!B5=0,"",Eksplikatsioon!B5)</f>
        <v>003</v>
      </c>
      <c r="C4" s="23" t="str">
        <f>IF(Eksplikatsioon!C5=0,"",Eksplikatsioon!C5)</f>
        <v>TEHNOPIND</v>
      </c>
      <c r="D4" s="23" t="str">
        <f>IF(Eksplikatsioon!D5=0,"",Eksplikatsioon!D5)</f>
        <v>Soojasõlm</v>
      </c>
      <c r="E4" s="58">
        <f>IF(Eksplikatsioon!F5=0,"",Eksplikatsioon!F5)</f>
        <v>21.4</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Ravimiamet</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60.4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25.760212699405699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1.5013519304944096</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87.661564629900099</v>
      </c>
      <c r="BD4" s="47">
        <f t="shared" ref="BD4:BD9" ca="1" si="4">IFERROR(IF(AND(AW4&lt;&gt;"passiivne vakantsus"),BC4/(SUMIFS(BC:BC,AW:AW,"Üüritav pind kokku")),""),"")</f>
        <v>1.5841401707700115E-2</v>
      </c>
      <c r="BF4" s="38" t="s">
        <v>12</v>
      </c>
      <c r="BG4" s="38"/>
    </row>
    <row r="5" spans="1:59" hidden="1">
      <c r="A5" s="23" t="str">
        <f>IF(Eksplikatsioon!A6=0,"",Eksplikatsioon!A6)</f>
        <v>00</v>
      </c>
      <c r="B5" s="60" t="str">
        <f>IF(Eksplikatsioon!B6=0,"",Eksplikatsioon!B6)</f>
        <v>005</v>
      </c>
      <c r="C5" s="23" t="str">
        <f>IF(Eksplikatsioon!C6=0,"",Eksplikatsioon!C6)</f>
        <v>TEHNOPIND</v>
      </c>
      <c r="D5" s="23" t="str">
        <f>IF(Eksplikatsioon!D6=0,"",Eksplikatsioon!D6)</f>
        <v>Hoolderuum</v>
      </c>
      <c r="E5" s="58">
        <f>IF(Eksplikatsioon!F6=0,"",Eksplikatsioon!F6)</f>
        <v>11.1</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Aktiivne vakantsus</v>
      </c>
      <c r="AX5" s="39" t="str">
        <f t="shared" si="2"/>
        <v/>
      </c>
      <c r="AY5" s="37">
        <f>IF(BF5&lt;&gt;"",IF(SUMIFS(E:E,H:H,AW5,G:G,"Ainukasutuses pind",C:C,"ÜÜRITAV PIND")=0,0,SUMIFS(E:E,H:H,AW5,G:G,"Ainukasutuses pind",C:C,"ÜÜRITAV PIND")),IF(AW5="Aktiivne vakantsus",SUMIFS(E:E,C:C,"üüritav pind",G:G,"ainukasutuses pind")-SUM($AY$2:AY4),IF(AW5="Üüritav pind kokku",SUM($AY$2:AY4),"")))</f>
        <v>9.0949470177292824E-13</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2.2607146130483829E-14</v>
      </c>
      <c r="BB5" s="37">
        <f ca="1">IF(OR(BF5&lt;&gt;"",AW5="Aktiivne vakantsus"),IFERROR(SUM(INDIRECT("r3c"&amp;MATCH($AW5,AC$2:AU$2,0)+28,FALSE):INDIRECT("r1002c"&amp;MATCH($AW5,AC$2:AU$2,0)+28,FALSE)),0),IF(AW5="Üüritav pind kokku",SUM($BB$2:BB4),""))</f>
        <v>0</v>
      </c>
      <c r="BC5" s="37">
        <f t="shared" ca="1" si="3"/>
        <v>9.3210184790341208E-13</v>
      </c>
      <c r="BD5" s="47">
        <f t="shared" ca="1" si="4"/>
        <v>1.6844097943571434E-16</v>
      </c>
      <c r="BF5" s="38"/>
      <c r="BG5" s="38"/>
    </row>
    <row r="6" spans="1:59" hidden="1">
      <c r="A6" s="23" t="str">
        <f>IF(Eksplikatsioon!A7=0,"",Eksplikatsioon!A7)</f>
        <v>00</v>
      </c>
      <c r="B6" s="60" t="str">
        <f>IF(Eksplikatsioon!B7=0,"",Eksplikatsioon!B7)</f>
        <v>006</v>
      </c>
      <c r="C6" s="23" t="str">
        <f>IF(Eksplikatsioon!C7=0,"",Eksplikatsioon!C7)</f>
        <v>TEHNOPIND</v>
      </c>
      <c r="D6" s="23" t="str">
        <f>IF(Eksplikatsioon!D7=0,"",Eksplikatsioon!D7)</f>
        <v>Hoolderuum</v>
      </c>
      <c r="E6" s="58">
        <f>IF(Eksplikatsioon!F7=0,"",Eksplikatsioon!F7)</f>
        <v>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Üüritav pind kokku</v>
      </c>
      <c r="AX6" s="39" t="str">
        <f t="shared" si="2"/>
        <v/>
      </c>
      <c r="AY6" s="37">
        <f>IF(BF6&lt;&gt;"",IF(SUMIFS(E:E,H:H,AW6,G:G,"Ainukasutuses pind",C:C,"ÜÜRITAV PIND")=0,0,SUMIFS(E:E,H:H,AW6,G:G,"Ainukasutuses pind",C:C,"ÜÜRITAV PIND")),IF(AW6="Aktiivne vakantsus",SUMIFS(E:E,C:C,"üüritav pind",G:G,"ainukasutuses pind")-SUM($AY$2:AY5),IF(AW6="Üüritav pind kokku",SUM($AY$2:AY5),"")))</f>
        <v>5133.3999999999978</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272.70000000000005</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127.60000000000001</v>
      </c>
      <c r="BB6" s="37">
        <f ca="1">IF(OR(BF6&lt;&gt;"",AW6="Aktiivne vakantsus"),IFERROR(SUM(INDIRECT("r3c"&amp;MATCH($AW6,AC$2:AU$2,0)+28,FALSE):INDIRECT("r1002c"&amp;MATCH($AW6,AC$2:AU$2,0)+28,FALSE)),0),IF(AW6="Üüritav pind kokku",SUM($BB$2:BB5),""))</f>
        <v>0</v>
      </c>
      <c r="BC6" s="37">
        <f t="shared" ca="1" si="3"/>
        <v>5533.699999999998</v>
      </c>
      <c r="BD6" s="47">
        <f t="shared" ca="1" si="4"/>
        <v>1</v>
      </c>
      <c r="BF6" s="38"/>
      <c r="BG6" s="38"/>
    </row>
    <row r="7" spans="1:59" hidden="1">
      <c r="A7" s="23" t="str">
        <f>IF(Eksplikatsioon!A8=0,"",Eksplikatsioon!A8)</f>
        <v>01</v>
      </c>
      <c r="B7" s="60" t="str">
        <f>IF(Eksplikatsioon!B8=0,"",Eksplikatsioon!B8)</f>
        <v>100</v>
      </c>
      <c r="C7" s="23" t="str">
        <f>IF(Eksplikatsioon!C8=0,"",Eksplikatsioon!C8)</f>
        <v>KORRUSE AVATUD NETOPIND</v>
      </c>
      <c r="D7" s="23" t="str">
        <f>IF(Eksplikatsioon!D8=0,"",Eksplikatsioon!D8)</f>
        <v>Varjualune</v>
      </c>
      <c r="E7" s="58">
        <f>IF(Eksplikatsioon!F8=0,"",Eksplikatsioon!F8)</f>
        <v>162</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Passiivne vakantsus</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f t="shared" si="3"/>
        <v>0</v>
      </c>
      <c r="BD7" s="47" t="str">
        <f t="shared" si="4"/>
        <v/>
      </c>
      <c r="BF7" s="38"/>
      <c r="BG7" s="38"/>
    </row>
    <row r="8" spans="1:59" hidden="1">
      <c r="A8" s="23" t="str">
        <f>IF(Eksplikatsioon!A9=0,"",Eksplikatsioon!A9)</f>
        <v>01</v>
      </c>
      <c r="B8" s="60" t="str">
        <f>IF(Eksplikatsioon!B9=0,"",Eksplikatsioon!B9)</f>
        <v>101</v>
      </c>
      <c r="C8" s="23" t="str">
        <f>IF(Eksplikatsioon!C9=0,"",Eksplikatsioon!C9)</f>
        <v>ÜÜRITAV PIND</v>
      </c>
      <c r="D8" s="23" t="str">
        <f>IF(Eksplikatsioon!D9=0,"",Eksplikatsioon!D9)</f>
        <v>Aatrium/Fuajee</v>
      </c>
      <c r="E8" s="58">
        <f>IF(Eksplikatsioon!F9=0,"",Eksplikatsioon!F9)</f>
        <v>39.299999999999997</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hidden="1">
      <c r="A9" s="23" t="str">
        <f>IF(Eksplikatsioon!A10=0,"",Eksplikatsioon!A10)</f>
        <v>01</v>
      </c>
      <c r="B9" s="60" t="str">
        <f>IF(Eksplikatsioon!B10=0,"",Eksplikatsioon!B10)</f>
        <v>102</v>
      </c>
      <c r="C9" s="23" t="str">
        <f>IF(Eksplikatsioon!C10=0,"",Eksplikatsioon!C10)</f>
        <v>VERTIKAALSETE ÜHENDUSTEEDE PIND</v>
      </c>
      <c r="D9" s="23" t="str">
        <f>IF(Eksplikatsioon!D10=0,"",Eksplikatsioon!D10)</f>
        <v>Trepp/Trepikoda</v>
      </c>
      <c r="E9" s="58">
        <f>IF(Eksplikatsioon!F10=0,"",Eksplikatsioon!F10)</f>
        <v>17.5</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hidden="1">
      <c r="A10" s="23" t="str">
        <f>IF(Eksplikatsioon!A11=0,"",Eksplikatsioon!A11)</f>
        <v>01</v>
      </c>
      <c r="B10" s="60" t="str">
        <f>IF(Eksplikatsioon!B11=0,"",Eksplikatsioon!B11)</f>
        <v>103</v>
      </c>
      <c r="C10" s="23" t="str">
        <f>IF(Eksplikatsioon!C11=0,"",Eksplikatsioon!C11)</f>
        <v>VERTIKAALSETE ÜHENDUSTEEDE PIND</v>
      </c>
      <c r="D10" s="23" t="str">
        <f>IF(Eksplikatsioon!D11=0,"",Eksplikatsioon!D11)</f>
        <v>Trepp/Trepikoda</v>
      </c>
      <c r="E10" s="58">
        <f>IF(Eksplikatsioon!F11=0,"",Eksplikatsioon!F11)</f>
        <v>17.5</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hidden="1">
      <c r="A11" s="23" t="str">
        <f>IF(Eksplikatsioon!A12=0,"",Eksplikatsioon!A12)</f>
        <v>01</v>
      </c>
      <c r="B11" s="60" t="str">
        <f>IF(Eksplikatsioon!B12=0,"",Eksplikatsioon!B12)</f>
        <v>104</v>
      </c>
      <c r="C11" s="23" t="str">
        <f>IF(Eksplikatsioon!C12=0,"",Eksplikatsioon!C12)</f>
        <v>ÜÜRITAV PIND</v>
      </c>
      <c r="D11" s="23" t="str">
        <f>IF(Eksplikatsioon!D12=0,"",Eksplikatsioon!D12)</f>
        <v>Tuulekoda</v>
      </c>
      <c r="E11" s="58">
        <f>IF(Eksplikatsioon!F12=0,"",Eksplikatsioon!F12)</f>
        <v>6.4</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hidden="1">
      <c r="A12" s="23" t="str">
        <f>IF(Eksplikatsioon!A13=0,"",Eksplikatsioon!A13)</f>
        <v>01</v>
      </c>
      <c r="B12" s="60" t="str">
        <f>IF(Eksplikatsioon!B13=0,"",Eksplikatsioon!B13)</f>
        <v>105</v>
      </c>
      <c r="C12" s="23" t="str">
        <f>IF(Eksplikatsioon!C13=0,"",Eksplikatsioon!C13)</f>
        <v>ÜÜRITAV PIND</v>
      </c>
      <c r="D12" s="23" t="str">
        <f>IF(Eksplikatsioon!D13=0,"",Eksplikatsioon!D13)</f>
        <v>Ooteruum/Teenindusruum</v>
      </c>
      <c r="E12" s="58">
        <f>IF(Eksplikatsioon!F13=0,"",Eksplikatsioon!F13)</f>
        <v>14.8</v>
      </c>
      <c r="F12" s="23" t="str">
        <f>IF(Eksplikatsioon!H13=0,"",Eksplikatsioon!H13)</f>
        <v/>
      </c>
      <c r="G12" s="23" t="str">
        <f>IF(Eksplikatsioon!J13=0,"",Eksplikatsioon!J13)</f>
        <v>Ainukasutuses pind</v>
      </c>
      <c r="H12" s="23" t="str">
        <f>IF(Eksplikatsioon!K13=0,"",Eksplikatsioon!K13)</f>
        <v>Terviseamet</v>
      </c>
      <c r="I12" s="23" t="str">
        <f>IF(Eksplikatsioon!L13=0,"",Eksplikatsioon!L13)</f>
        <v>PALDISKI MNT _03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hidden="1">
      <c r="A13" s="23" t="str">
        <f>IF(Eksplikatsioon!A14=0,"",Eksplikatsioon!A14)</f>
        <v>01</v>
      </c>
      <c r="B13" s="60" t="str">
        <f>IF(Eksplikatsioon!B14=0,"",Eksplikatsioon!B14)</f>
        <v>106</v>
      </c>
      <c r="C13" s="23" t="str">
        <f>IF(Eksplikatsioon!C14=0,"",Eksplikatsioon!C14)</f>
        <v>ÜÜRITAV PIND</v>
      </c>
      <c r="D13" s="23" t="str">
        <f>IF(Eksplikatsioon!D14=0,"",Eksplikatsioon!D14)</f>
        <v>Kabinet/Büroo</v>
      </c>
      <c r="E13" s="58">
        <f>IF(Eksplikatsioon!F14=0,"",Eksplikatsioon!F14)</f>
        <v>29.6</v>
      </c>
      <c r="F13" s="23" t="str">
        <f>IF(Eksplikatsioon!H14=0,"",Eksplikatsioon!H14)</f>
        <v/>
      </c>
      <c r="G13" s="23" t="str">
        <f>IF(Eksplikatsioon!J14=0,"",Eksplikatsioon!J14)</f>
        <v>Ainukasutuses pind</v>
      </c>
      <c r="H13" s="23" t="str">
        <f>IF(Eksplikatsioon!K14=0,"",Eksplikatsioon!K14)</f>
        <v>Terviseamet</v>
      </c>
      <c r="I13" s="23" t="str">
        <f>IF(Eksplikatsioon!L14=0,"",Eksplikatsioon!L14)</f>
        <v>PALDISKI MNT _03</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hidden="1">
      <c r="A14" s="23" t="str">
        <f>IF(Eksplikatsioon!A15=0,"",Eksplikatsioon!A15)</f>
        <v>01</v>
      </c>
      <c r="B14" s="60" t="str">
        <f>IF(Eksplikatsioon!B15=0,"",Eksplikatsioon!B15)</f>
        <v>107</v>
      </c>
      <c r="C14" s="23" t="str">
        <f>IF(Eksplikatsioon!C15=0,"",Eksplikatsioon!C15)</f>
        <v>ÜÜRITAV PIND</v>
      </c>
      <c r="D14" s="23" t="str">
        <f>IF(Eksplikatsioon!D15=0,"",Eksplikatsioon!D15)</f>
        <v>Kabinet/Büroo</v>
      </c>
      <c r="E14" s="58">
        <f>IF(Eksplikatsioon!F15=0,"",Eksplikatsioon!F15)</f>
        <v>10.6</v>
      </c>
      <c r="F14" s="23" t="str">
        <f>IF(Eksplikatsioon!H15=0,"",Eksplikatsioon!H15)</f>
        <v/>
      </c>
      <c r="G14" s="23" t="str">
        <f>IF(Eksplikatsioon!J15=0,"",Eksplikatsioon!J15)</f>
        <v>Ainukasutuses pind</v>
      </c>
      <c r="H14" s="23" t="str">
        <f>IF(Eksplikatsioon!K15=0,"",Eksplikatsioon!K15)</f>
        <v>Terviseamet</v>
      </c>
      <c r="I14" s="23" t="str">
        <f>IF(Eksplikatsioon!L15=0,"",Eksplikatsioon!L15)</f>
        <v>PALDISKI MNT _03</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hidden="1">
      <c r="A15" s="23" t="str">
        <f>IF(Eksplikatsioon!A16=0,"",Eksplikatsioon!A16)</f>
        <v>01</v>
      </c>
      <c r="B15" s="60" t="str">
        <f>IF(Eksplikatsioon!B16=0,"",Eksplikatsioon!B16)</f>
        <v>108</v>
      </c>
      <c r="C15" s="23" t="str">
        <f>IF(Eksplikatsioon!C16=0,"",Eksplikatsioon!C16)</f>
        <v>ÜÜRITAV PIND</v>
      </c>
      <c r="D15" s="23" t="str">
        <f>IF(Eksplikatsioon!D16=0,"",Eksplikatsioon!D16)</f>
        <v>Hoiuruum/Ladu</v>
      </c>
      <c r="E15" s="58">
        <f>IF(Eksplikatsioon!F16=0,"",Eksplikatsioon!F16)</f>
        <v>8.1999999999999993</v>
      </c>
      <c r="F15" s="23" t="str">
        <f>IF(Eksplikatsioon!H16=0,"",Eksplikatsioon!H16)</f>
        <v/>
      </c>
      <c r="G15" s="23" t="str">
        <f>IF(Eksplikatsioon!J16=0,"",Eksplikatsioon!J16)</f>
        <v>Ainukasutuses pind</v>
      </c>
      <c r="H15" s="23" t="str">
        <f>IF(Eksplikatsioon!K16=0,"",Eksplikatsioon!K16)</f>
        <v>Terviseamet</v>
      </c>
      <c r="I15" s="23" t="str">
        <f>IF(Eksplikatsioon!L16=0,"",Eksplikatsioon!L16)</f>
        <v>PALDISKI MNT _03</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hidden="1">
      <c r="A16" s="23" t="str">
        <f>IF(Eksplikatsioon!A17=0,"",Eksplikatsioon!A17)</f>
        <v>01</v>
      </c>
      <c r="B16" s="60" t="str">
        <f>IF(Eksplikatsioon!B17=0,"",Eksplikatsioon!B17)</f>
        <v>109</v>
      </c>
      <c r="C16" s="23" t="str">
        <f>IF(Eksplikatsioon!C17=0,"",Eksplikatsioon!C17)</f>
        <v>ÜÜRITAV PIND</v>
      </c>
      <c r="D16" s="23" t="str">
        <f>IF(Eksplikatsioon!D17=0,"",Eksplikatsioon!D17)</f>
        <v>Koridor</v>
      </c>
      <c r="E16" s="58">
        <f>IF(Eksplikatsioon!F17=0,"",Eksplikatsioon!F17)</f>
        <v>50.5</v>
      </c>
      <c r="F16" s="23" t="str">
        <f>IF(Eksplikatsioon!H17=0,"",Eksplikatsioon!H17)</f>
        <v/>
      </c>
      <c r="G16" s="23" t="str">
        <f>IF(Eksplikatsioon!J17=0,"",Eksplikatsioon!J17)</f>
        <v>Ainukasutuses pind</v>
      </c>
      <c r="H16" s="23" t="str">
        <f>IF(Eksplikatsioon!K17=0,"",Eksplikatsioon!K17)</f>
        <v>Terviseamet</v>
      </c>
      <c r="I16" s="23" t="str">
        <f>IF(Eksplikatsioon!L17=0,"",Eksplikatsioon!L17)</f>
        <v>PALDISKI MNT _03</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hidden="1">
      <c r="A17" s="23" t="str">
        <f>IF(Eksplikatsioon!A18=0,"",Eksplikatsioon!A18)</f>
        <v>01</v>
      </c>
      <c r="B17" s="60" t="str">
        <f>IF(Eksplikatsioon!B18=0,"",Eksplikatsioon!B18)</f>
        <v>110</v>
      </c>
      <c r="C17" s="23" t="str">
        <f>IF(Eksplikatsioon!C18=0,"",Eksplikatsioon!C18)</f>
        <v>ÜÜRITAV PIND</v>
      </c>
      <c r="D17" s="23" t="str">
        <f>IF(Eksplikatsioon!D18=0,"",Eksplikatsioon!D18)</f>
        <v>Hoiuruum/Ladu</v>
      </c>
      <c r="E17" s="58">
        <f>IF(Eksplikatsioon!F18=0,"",Eksplikatsioon!F18)</f>
        <v>77.5</v>
      </c>
      <c r="F17" s="23" t="str">
        <f>IF(Eksplikatsioon!H18=0,"",Eksplikatsioon!H18)</f>
        <v/>
      </c>
      <c r="G17" s="23" t="str">
        <f>IF(Eksplikatsioon!J18=0,"",Eksplikatsioon!J18)</f>
        <v>Ainukasutuses pind</v>
      </c>
      <c r="H17" s="23" t="str">
        <f>IF(Eksplikatsioon!K18=0,"",Eksplikatsioon!K18)</f>
        <v>Terviseamet</v>
      </c>
      <c r="I17" s="23" t="str">
        <f>IF(Eksplikatsioon!L18=0,"",Eksplikatsioon!L18)</f>
        <v>PALDISKI MNT _03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hidden="1">
      <c r="A18" s="23" t="str">
        <f>IF(Eksplikatsioon!A19=0,"",Eksplikatsioon!A19)</f>
        <v>01</v>
      </c>
      <c r="B18" s="60" t="str">
        <f>IF(Eksplikatsioon!B19=0,"",Eksplikatsioon!B19)</f>
        <v>111</v>
      </c>
      <c r="C18" s="23" t="str">
        <f>IF(Eksplikatsioon!C19=0,"",Eksplikatsioon!C19)</f>
        <v>ÜÜRITAV PIND</v>
      </c>
      <c r="D18" s="23" t="str">
        <f>IF(Eksplikatsioon!D19=0,"",Eksplikatsioon!D19)</f>
        <v>Hoiuruum/Ladu</v>
      </c>
      <c r="E18" s="58">
        <f>IF(Eksplikatsioon!F19=0,"",Eksplikatsioon!F19)</f>
        <v>65.400000000000006</v>
      </c>
      <c r="F18" s="23" t="str">
        <f>IF(Eksplikatsioon!H19=0,"",Eksplikatsioon!H19)</f>
        <v/>
      </c>
      <c r="G18" s="23" t="str">
        <f>IF(Eksplikatsioon!J19=0,"",Eksplikatsioon!J19)</f>
        <v>Ainukasutuses pind</v>
      </c>
      <c r="H18" s="23" t="str">
        <f>IF(Eksplikatsioon!K19=0,"",Eksplikatsioon!K19)</f>
        <v>Terviseamet</v>
      </c>
      <c r="I18" s="23" t="str">
        <f>IF(Eksplikatsioon!L19=0,"",Eksplikatsioon!L19)</f>
        <v>PALDISKI MNT _03</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hidden="1">
      <c r="A19" s="23" t="str">
        <f>IF(Eksplikatsioon!A20=0,"",Eksplikatsioon!A20)</f>
        <v>01</v>
      </c>
      <c r="B19" s="60" t="str">
        <f>IF(Eksplikatsioon!B20=0,"",Eksplikatsioon!B20)</f>
        <v>112</v>
      </c>
      <c r="C19" s="23" t="str">
        <f>IF(Eksplikatsioon!C20=0,"",Eksplikatsioon!C20)</f>
        <v>ÜÜRITAV PIND</v>
      </c>
      <c r="D19" s="23" t="str">
        <f>IF(Eksplikatsioon!D20=0,"",Eksplikatsioon!D20)</f>
        <v>Hoiuruum/Ladu</v>
      </c>
      <c r="E19" s="58">
        <f>IF(Eksplikatsioon!F20=0,"",Eksplikatsioon!F20)</f>
        <v>59.5</v>
      </c>
      <c r="F19" s="23" t="str">
        <f>IF(Eksplikatsioon!H20=0,"",Eksplikatsioon!H20)</f>
        <v/>
      </c>
      <c r="G19" s="23" t="str">
        <f>IF(Eksplikatsioon!J20=0,"",Eksplikatsioon!J20)</f>
        <v>Ainukasutuses pind</v>
      </c>
      <c r="H19" s="23" t="str">
        <f>IF(Eksplikatsioon!K20=0,"",Eksplikatsioon!K20)</f>
        <v>Terviseamet</v>
      </c>
      <c r="I19" s="23" t="str">
        <f>IF(Eksplikatsioon!L20=0,"",Eksplikatsioon!L20)</f>
        <v>PALDISKI MNT 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hidden="1">
      <c r="A20" s="23" t="str">
        <f>IF(Eksplikatsioon!A21=0,"",Eksplikatsioon!A21)</f>
        <v>01</v>
      </c>
      <c r="B20" s="60" t="str">
        <f>IF(Eksplikatsioon!B21=0,"",Eksplikatsioon!B21)</f>
        <v>113</v>
      </c>
      <c r="C20" s="23" t="str">
        <f>IF(Eksplikatsioon!C21=0,"",Eksplikatsioon!C21)</f>
        <v>ÜÜRITAV PIND</v>
      </c>
      <c r="D20" s="23" t="str">
        <f>IF(Eksplikatsioon!D21=0,"",Eksplikatsioon!D21)</f>
        <v>Hoiuruum/Ladu</v>
      </c>
      <c r="E20" s="58">
        <f>IF(Eksplikatsioon!F21=0,"",Eksplikatsioon!F21)</f>
        <v>46.2</v>
      </c>
      <c r="F20" s="23" t="str">
        <f>IF(Eksplikatsioon!H21=0,"",Eksplikatsioon!H21)</f>
        <v/>
      </c>
      <c r="G20" s="23" t="str">
        <f>IF(Eksplikatsioon!J21=0,"",Eksplikatsioon!J21)</f>
        <v>Ainukasutuses pind</v>
      </c>
      <c r="H20" s="23" t="str">
        <f>IF(Eksplikatsioon!K21=0,"",Eksplikatsioon!K21)</f>
        <v>Terviseamet</v>
      </c>
      <c r="I20" s="23" t="str">
        <f>IF(Eksplikatsioon!L21=0,"",Eksplikatsioon!L21)</f>
        <v>PALDISKI MNT _03</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hidden="1">
      <c r="A21" s="23" t="str">
        <f>IF(Eksplikatsioon!A22=0,"",Eksplikatsioon!A22)</f>
        <v>01</v>
      </c>
      <c r="B21" s="60" t="str">
        <f>IF(Eksplikatsioon!B22=0,"",Eksplikatsioon!B22)</f>
        <v>114</v>
      </c>
      <c r="C21" s="23" t="str">
        <f>IF(Eksplikatsioon!C22=0,"",Eksplikatsioon!C22)</f>
        <v>ÜÜRITAV PIND</v>
      </c>
      <c r="D21" s="23" t="str">
        <f>IF(Eksplikatsioon!D22=0,"",Eksplikatsioon!D22)</f>
        <v>Hoiuruum/Ladu</v>
      </c>
      <c r="E21" s="58">
        <f>IF(Eksplikatsioon!F22=0,"",Eksplikatsioon!F22)</f>
        <v>28.7</v>
      </c>
      <c r="F21" s="23" t="str">
        <f>IF(Eksplikatsioon!H22=0,"",Eksplikatsioon!H22)</f>
        <v/>
      </c>
      <c r="G21" s="23" t="str">
        <f>IF(Eksplikatsioon!J22=0,"",Eksplikatsioon!J22)</f>
        <v>Ainukasutuses pind</v>
      </c>
      <c r="H21" s="23" t="str">
        <f>IF(Eksplikatsioon!K22=0,"",Eksplikatsioon!K22)</f>
        <v>Terviseamet</v>
      </c>
      <c r="I21" s="23" t="str">
        <f>IF(Eksplikatsioon!L22=0,"",Eksplikatsioon!L22)</f>
        <v>PALDISKI MNT _03</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hidden="1">
      <c r="A22" s="23" t="str">
        <f>IF(Eksplikatsioon!A23=0,"",Eksplikatsioon!A23)</f>
        <v>01</v>
      </c>
      <c r="B22" s="60" t="str">
        <f>IF(Eksplikatsioon!B23=0,"",Eksplikatsioon!B23)</f>
        <v>115</v>
      </c>
      <c r="C22" s="23" t="str">
        <f>IF(Eksplikatsioon!C23=0,"",Eksplikatsioon!C23)</f>
        <v>ÜÜRITAV PIND</v>
      </c>
      <c r="D22" s="23" t="str">
        <f>IF(Eksplikatsioon!D23=0,"",Eksplikatsioon!D23)</f>
        <v>Hoiuruum/Ladu</v>
      </c>
      <c r="E22" s="58">
        <f>IF(Eksplikatsioon!F23=0,"",Eksplikatsioon!F23)</f>
        <v>25.2</v>
      </c>
      <c r="F22" s="23" t="str">
        <f>IF(Eksplikatsioon!H23=0,"",Eksplikatsioon!H23)</f>
        <v/>
      </c>
      <c r="G22" s="23" t="str">
        <f>IF(Eksplikatsioon!J23=0,"",Eksplikatsioon!J23)</f>
        <v>Ainukasutuses pind</v>
      </c>
      <c r="H22" s="23" t="str">
        <f>IF(Eksplikatsioon!K23=0,"",Eksplikatsioon!K23)</f>
        <v>Terviseamet</v>
      </c>
      <c r="I22" s="23" t="str">
        <f>IF(Eksplikatsioon!L23=0,"",Eksplikatsioon!L23)</f>
        <v>PALDISKI MNT _03</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hidden="1">
      <c r="A23" s="23" t="str">
        <f>IF(Eksplikatsioon!A24=0,"",Eksplikatsioon!A24)</f>
        <v>01</v>
      </c>
      <c r="B23" s="60" t="str">
        <f>IF(Eksplikatsioon!B24=0,"",Eksplikatsioon!B24)</f>
        <v>116</v>
      </c>
      <c r="C23" s="23" t="str">
        <f>IF(Eksplikatsioon!C24=0,"",Eksplikatsioon!C24)</f>
        <v>ÜÜRITAV PIND</v>
      </c>
      <c r="D23" s="23" t="str">
        <f>IF(Eksplikatsioon!D24=0,"",Eksplikatsioon!D24)</f>
        <v>Ooteruum/Teenindusruum</v>
      </c>
      <c r="E23" s="58">
        <f>IF(Eksplikatsioon!F24=0,"",Eksplikatsioon!F24)</f>
        <v>10.8</v>
      </c>
      <c r="F23" s="23" t="str">
        <f>IF(Eksplikatsioon!H24=0,"",Eksplikatsioon!H24)</f>
        <v/>
      </c>
      <c r="G23" s="23" t="str">
        <f>IF(Eksplikatsioon!J24=0,"",Eksplikatsioon!J24)</f>
        <v>Ainukasutuses pind</v>
      </c>
      <c r="H23" s="23" t="str">
        <f>IF(Eksplikatsioon!K24=0,"",Eksplikatsioon!K24)</f>
        <v>Terviseamet</v>
      </c>
      <c r="I23" s="23" t="str">
        <f>IF(Eksplikatsioon!L24=0,"",Eksplikatsioon!L24)</f>
        <v>PALDISKI MNT _03</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hidden="1">
      <c r="A24" s="23" t="str">
        <f>IF(Eksplikatsioon!A25=0,"",Eksplikatsioon!A25)</f>
        <v>01</v>
      </c>
      <c r="B24" s="60" t="str">
        <f>IF(Eksplikatsioon!B25=0,"",Eksplikatsioon!B25)</f>
        <v>117</v>
      </c>
      <c r="C24" s="23" t="str">
        <f>IF(Eksplikatsioon!C25=0,"",Eksplikatsioon!C25)</f>
        <v>TEHNOPIND</v>
      </c>
      <c r="D24" s="23" t="str">
        <f>IF(Eksplikatsioon!D25=0,"",Eksplikatsioon!D25)</f>
        <v>Elektrikilp</v>
      </c>
      <c r="E24" s="58">
        <f>IF(Eksplikatsioon!F25=0,"",Eksplikatsioon!F25)</f>
        <v>7.9</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hidden="1">
      <c r="A25" s="23" t="str">
        <f>IF(Eksplikatsioon!A26=0,"",Eksplikatsioon!A26)</f>
        <v>01</v>
      </c>
      <c r="B25" s="60" t="str">
        <f>IF(Eksplikatsioon!B26=0,"",Eksplikatsioon!B26)</f>
        <v>118</v>
      </c>
      <c r="C25" s="23" t="str">
        <f>IF(Eksplikatsioon!C26=0,"",Eksplikatsioon!C26)</f>
        <v>ÜÜRITAV PIND</v>
      </c>
      <c r="D25" s="23" t="str">
        <f>IF(Eksplikatsioon!D26=0,"",Eksplikatsioon!D26)</f>
        <v>Riietusruum</v>
      </c>
      <c r="E25" s="58">
        <f>IF(Eksplikatsioon!F26=0,"",Eksplikatsioon!F26)</f>
        <v>11.5</v>
      </c>
      <c r="F25" s="23" t="str">
        <f>IF(Eksplikatsioon!H26=0,"",Eksplikatsioon!H26)</f>
        <v/>
      </c>
      <c r="G25" s="23" t="str">
        <f>IF(Eksplikatsioon!J26=0,"",Eksplikatsioon!J26)</f>
        <v>Ainukasutuses pind</v>
      </c>
      <c r="H25" s="23" t="str">
        <f>IF(Eksplikatsioon!K26=0,"",Eksplikatsioon!K26)</f>
        <v>Terviseamet</v>
      </c>
      <c r="I25" s="23" t="str">
        <f>IF(Eksplikatsioon!L26=0,"",Eksplikatsioon!L26)</f>
        <v>PALDISKI MNT _03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hidden="1">
      <c r="A26" s="23" t="str">
        <f>IF(Eksplikatsioon!A27=0,"",Eksplikatsioon!A27)</f>
        <v>01</v>
      </c>
      <c r="B26" s="60" t="str">
        <f>IF(Eksplikatsioon!B27=0,"",Eksplikatsioon!B27)</f>
        <v>119</v>
      </c>
      <c r="C26" s="23" t="str">
        <f>IF(Eksplikatsioon!C27=0,"",Eksplikatsioon!C27)</f>
        <v>ÜÜRITAV PIND</v>
      </c>
      <c r="D26" s="23" t="str">
        <f>IF(Eksplikatsioon!D27=0,"",Eksplikatsioon!D27)</f>
        <v>Pesuruum</v>
      </c>
      <c r="E26" s="58">
        <f>IF(Eksplikatsioon!F27=0,"",Eksplikatsioon!F27)</f>
        <v>4</v>
      </c>
      <c r="F26" s="23" t="str">
        <f>IF(Eksplikatsioon!H27=0,"",Eksplikatsioon!H27)</f>
        <v/>
      </c>
      <c r="G26" s="23" t="str">
        <f>IF(Eksplikatsioon!J27=0,"",Eksplikatsioon!J27)</f>
        <v>Ainukasutuses pind</v>
      </c>
      <c r="H26" s="23" t="str">
        <f>IF(Eksplikatsioon!K27=0,"",Eksplikatsioon!K27)</f>
        <v>Terviseamet</v>
      </c>
      <c r="I26" s="23" t="str">
        <f>IF(Eksplikatsioon!L27=0,"",Eksplikatsioon!L27)</f>
        <v>PALDISKI MNT _03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hidden="1">
      <c r="A27" s="23" t="str">
        <f>IF(Eksplikatsioon!A28=0,"",Eksplikatsioon!A28)</f>
        <v>01</v>
      </c>
      <c r="B27" s="60" t="str">
        <f>IF(Eksplikatsioon!B28=0,"",Eksplikatsioon!B28)</f>
        <v>119a</v>
      </c>
      <c r="C27" s="23" t="str">
        <f>IF(Eksplikatsioon!C28=0,"",Eksplikatsioon!C28)</f>
        <v>VERTIKAALSETE ÜHENDUSTEEDE PIND</v>
      </c>
      <c r="D27" s="23" t="str">
        <f>IF(Eksplikatsioon!D28=0,"",Eksplikatsioon!D28)</f>
        <v>Šaht</v>
      </c>
      <c r="E27" s="58">
        <f>IF(Eksplikatsioon!F28=0,"",Eksplikatsioon!F28)</f>
        <v>1.2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hidden="1">
      <c r="A28" s="23" t="str">
        <f>IF(Eksplikatsioon!A29=0,"",Eksplikatsioon!A29)</f>
        <v>01</v>
      </c>
      <c r="B28" s="60" t="str">
        <f>IF(Eksplikatsioon!B29=0,"",Eksplikatsioon!B29)</f>
        <v>120</v>
      </c>
      <c r="C28" s="23" t="str">
        <f>IF(Eksplikatsioon!C29=0,"",Eksplikatsioon!C29)</f>
        <v>ÜÜRITAV PIND</v>
      </c>
      <c r="D28" s="23" t="str">
        <f>IF(Eksplikatsioon!D29=0,"",Eksplikatsioon!D29)</f>
        <v>Riietusruum</v>
      </c>
      <c r="E28" s="58">
        <f>IF(Eksplikatsioon!F29=0,"",Eksplikatsioon!F29)</f>
        <v>4.4000000000000004</v>
      </c>
      <c r="F28" s="23" t="str">
        <f>IF(Eksplikatsioon!H29=0,"",Eksplikatsioon!H29)</f>
        <v/>
      </c>
      <c r="G28" s="23" t="str">
        <f>IF(Eksplikatsioon!J29=0,"",Eksplikatsioon!J29)</f>
        <v>Ainukasutuses pind</v>
      </c>
      <c r="H28" s="23" t="str">
        <f>IF(Eksplikatsioon!K29=0,"",Eksplikatsioon!K29)</f>
        <v>Terviseamet</v>
      </c>
      <c r="I28" s="23" t="str">
        <f>IF(Eksplikatsioon!L29=0,"",Eksplikatsioon!L29)</f>
        <v>PALDISKI MNT _03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hidden="1">
      <c r="A29" s="23" t="str">
        <f>IF(Eksplikatsioon!A30=0,"",Eksplikatsioon!A30)</f>
        <v>01</v>
      </c>
      <c r="B29" s="60" t="str">
        <f>IF(Eksplikatsioon!B30=0,"",Eksplikatsioon!B30)</f>
        <v>121</v>
      </c>
      <c r="C29" s="23" t="str">
        <f>IF(Eksplikatsioon!C30=0,"",Eksplikatsioon!C30)</f>
        <v>ÜÜRITAV PIND</v>
      </c>
      <c r="D29" s="23" t="str">
        <f>IF(Eksplikatsioon!D30=0,"",Eksplikatsioon!D30)</f>
        <v>Koridor</v>
      </c>
      <c r="E29" s="58">
        <f>IF(Eksplikatsioon!F30=0,"",Eksplikatsioon!F30)</f>
        <v>59.4</v>
      </c>
      <c r="F29" s="23" t="str">
        <f>IF(Eksplikatsioon!H30=0,"",Eksplikatsioon!H30)</f>
        <v/>
      </c>
      <c r="G29" s="23" t="str">
        <f>IF(Eksplikatsioon!J30=0,"",Eksplikatsioon!J30)</f>
        <v>Ainukasutuses pind</v>
      </c>
      <c r="H29" s="23" t="str">
        <f>IF(Eksplikatsioon!K30=0,"",Eksplikatsioon!K30)</f>
        <v>Terviseamet</v>
      </c>
      <c r="I29" s="23" t="str">
        <f>IF(Eksplikatsioon!L30=0,"",Eksplikatsioon!L30)</f>
        <v>PALDISKI MNT _03</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hidden="1">
      <c r="A30" s="23" t="str">
        <f>IF(Eksplikatsioon!A31=0,"",Eksplikatsioon!A31)</f>
        <v>01</v>
      </c>
      <c r="B30" s="60" t="str">
        <f>IF(Eksplikatsioon!B31=0,"",Eksplikatsioon!B31)</f>
        <v>122</v>
      </c>
      <c r="C30" s="23" t="str">
        <f>IF(Eksplikatsioon!C31=0,"",Eksplikatsioon!C31)</f>
        <v>ÜÜRITAV PIND</v>
      </c>
      <c r="D30" s="23" t="str">
        <f>IF(Eksplikatsioon!D31=0,"",Eksplikatsioon!D31)</f>
        <v>Eesruum</v>
      </c>
      <c r="E30" s="58">
        <f>IF(Eksplikatsioon!F31=0,"",Eksplikatsioon!F31)</f>
        <v>3.2</v>
      </c>
      <c r="F30" s="23" t="str">
        <f>IF(Eksplikatsioon!H31=0,"",Eksplikatsioon!H31)</f>
        <v/>
      </c>
      <c r="G30" s="23" t="str">
        <f>IF(Eksplikatsioon!J31=0,"",Eksplikatsioon!J31)</f>
        <v>Ainukasutuses pind</v>
      </c>
      <c r="H30" s="23" t="str">
        <f>IF(Eksplikatsioon!K31=0,"",Eksplikatsioon!K31)</f>
        <v>Terviseamet</v>
      </c>
      <c r="I30" s="23" t="str">
        <f>IF(Eksplikatsioon!L31=0,"",Eksplikatsioon!L31)</f>
        <v>PALDISKI MNT _03</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hidden="1">
      <c r="A31" s="23" t="str">
        <f>IF(Eksplikatsioon!A32=0,"",Eksplikatsioon!A32)</f>
        <v>01</v>
      </c>
      <c r="B31" s="60" t="str">
        <f>IF(Eksplikatsioon!B32=0,"",Eksplikatsioon!B32)</f>
        <v>123</v>
      </c>
      <c r="C31" s="23" t="str">
        <f>IF(Eksplikatsioon!C32=0,"",Eksplikatsioon!C32)</f>
        <v>ÜÜRITAV PIND</v>
      </c>
      <c r="D31" s="23" t="str">
        <f>IF(Eksplikatsioon!D32=0,"",Eksplikatsioon!D32)</f>
        <v>Riietusruum</v>
      </c>
      <c r="E31" s="58">
        <f>IF(Eksplikatsioon!F32=0,"",Eksplikatsioon!F32)</f>
        <v>9.6</v>
      </c>
      <c r="F31" s="23" t="str">
        <f>IF(Eksplikatsioon!H32=0,"",Eksplikatsioon!H32)</f>
        <v/>
      </c>
      <c r="G31" s="23" t="str">
        <f>IF(Eksplikatsioon!J32=0,"",Eksplikatsioon!J32)</f>
        <v>Ainukasutuses pind</v>
      </c>
      <c r="H31" s="23" t="str">
        <f>IF(Eksplikatsioon!K32=0,"",Eksplikatsioon!K32)</f>
        <v>Terviseamet</v>
      </c>
      <c r="I31" s="23" t="str">
        <f>IF(Eksplikatsioon!L32=0,"",Eksplikatsioon!L32)</f>
        <v>PALDISKI MNT _03</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hidden="1">
      <c r="A32" s="23" t="str">
        <f>IF(Eksplikatsioon!A33=0,"",Eksplikatsioon!A33)</f>
        <v>01</v>
      </c>
      <c r="B32" s="60" t="str">
        <f>IF(Eksplikatsioon!B33=0,"",Eksplikatsioon!B33)</f>
        <v>124</v>
      </c>
      <c r="C32" s="23" t="str">
        <f>IF(Eksplikatsioon!C33=0,"",Eksplikatsioon!C33)</f>
        <v>ÜÜRITAV PIND</v>
      </c>
      <c r="D32" s="23" t="str">
        <f>IF(Eksplikatsioon!D33=0,"",Eksplikatsioon!D33)</f>
        <v>Pesuruum</v>
      </c>
      <c r="E32" s="58">
        <f>IF(Eksplikatsioon!F33=0,"",Eksplikatsioon!F33)</f>
        <v>3.7</v>
      </c>
      <c r="F32" s="23" t="str">
        <f>IF(Eksplikatsioon!H33=0,"",Eksplikatsioon!H33)</f>
        <v/>
      </c>
      <c r="G32" s="23" t="str">
        <f>IF(Eksplikatsioon!J33=0,"",Eksplikatsioon!J33)</f>
        <v>Ainukasutuses pind</v>
      </c>
      <c r="H32" s="23" t="str">
        <f>IF(Eksplikatsioon!K33=0,"",Eksplikatsioon!K33)</f>
        <v>Terviseamet</v>
      </c>
      <c r="I32" s="23" t="str">
        <f>IF(Eksplikatsioon!L33=0,"",Eksplikatsioon!L33)</f>
        <v>PALDISKI MNT 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hidden="1">
      <c r="A33" s="23" t="str">
        <f>IF(Eksplikatsioon!A34=0,"",Eksplikatsioon!A34)</f>
        <v>01</v>
      </c>
      <c r="B33" s="60" t="str">
        <f>IF(Eksplikatsioon!B34=0,"",Eksplikatsioon!B34)</f>
        <v>125</v>
      </c>
      <c r="C33" s="23" t="str">
        <f>IF(Eksplikatsioon!C34=0,"",Eksplikatsioon!C34)</f>
        <v>ÜÜRITAV PIND</v>
      </c>
      <c r="D33" s="23" t="str">
        <f>IF(Eksplikatsioon!D34=0,"",Eksplikatsioon!D34)</f>
        <v>WC</v>
      </c>
      <c r="E33" s="58">
        <f>IF(Eksplikatsioon!F34=0,"",Eksplikatsioon!F34)</f>
        <v>2.4</v>
      </c>
      <c r="F33" s="23" t="str">
        <f>IF(Eksplikatsioon!H34=0,"",Eksplikatsioon!H34)</f>
        <v/>
      </c>
      <c r="G33" s="23" t="str">
        <f>IF(Eksplikatsioon!J34=0,"",Eksplikatsioon!J34)</f>
        <v>Ainukasutuses pind</v>
      </c>
      <c r="H33" s="23" t="str">
        <f>IF(Eksplikatsioon!K34=0,"",Eksplikatsioon!K34)</f>
        <v>Terviseamet</v>
      </c>
      <c r="I33" s="23" t="str">
        <f>IF(Eksplikatsioon!L34=0,"",Eksplikatsioon!L34)</f>
        <v>PALDISKI MNT _03</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hidden="1">
      <c r="A34" s="23" t="str">
        <f>IF(Eksplikatsioon!A35=0,"",Eksplikatsioon!A35)</f>
        <v>01</v>
      </c>
      <c r="B34" s="60" t="str">
        <f>IF(Eksplikatsioon!B35=0,"",Eksplikatsioon!B35)</f>
        <v>126</v>
      </c>
      <c r="C34" s="23" t="str">
        <f>IF(Eksplikatsioon!C35=0,"",Eksplikatsioon!C35)</f>
        <v>ÜÜRITAV PIND</v>
      </c>
      <c r="D34" s="23" t="str">
        <f>IF(Eksplikatsioon!D35=0,"",Eksplikatsioon!D35)</f>
        <v>Hoiuruum/Ladu</v>
      </c>
      <c r="E34" s="58">
        <f>IF(Eksplikatsioon!F35=0,"",Eksplikatsioon!F35)</f>
        <v>54.5</v>
      </c>
      <c r="F34" s="23" t="str">
        <f>IF(Eksplikatsioon!H35=0,"",Eksplikatsioon!H35)</f>
        <v/>
      </c>
      <c r="G34" s="23" t="str">
        <f>IF(Eksplikatsioon!J35=0,"",Eksplikatsioon!J35)</f>
        <v>Ainukasutuses pind</v>
      </c>
      <c r="H34" s="23" t="str">
        <f>IF(Eksplikatsioon!K35=0,"",Eksplikatsioon!K35)</f>
        <v>Terviseamet</v>
      </c>
      <c r="I34" s="23" t="str">
        <f>IF(Eksplikatsioon!L35=0,"",Eksplikatsioon!L35)</f>
        <v>PALDISKI MNT 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hidden="1">
      <c r="A35" s="23" t="str">
        <f>IF(Eksplikatsioon!A36=0,"",Eksplikatsioon!A36)</f>
        <v>01</v>
      </c>
      <c r="B35" s="60" t="str">
        <f>IF(Eksplikatsioon!B36=0,"",Eksplikatsioon!B36)</f>
        <v>126a</v>
      </c>
      <c r="C35" s="23" t="str">
        <f>IF(Eksplikatsioon!C36=0,"",Eksplikatsioon!C36)</f>
        <v>ÜÜRITAV PIND</v>
      </c>
      <c r="D35" s="23" t="str">
        <f>IF(Eksplikatsioon!D36=0,"",Eksplikatsioon!D36)</f>
        <v>Koridor</v>
      </c>
      <c r="E35" s="58">
        <f>IF(Eksplikatsioon!F36=0,"",Eksplikatsioon!F36)</f>
        <v>15.3</v>
      </c>
      <c r="F35" s="23" t="str">
        <f>IF(Eksplikatsioon!H36=0,"",Eksplikatsioon!H36)</f>
        <v/>
      </c>
      <c r="G35" s="23" t="str">
        <f>IF(Eksplikatsioon!J36=0,"",Eksplikatsioon!J36)</f>
        <v>Ainukasutuses pind</v>
      </c>
      <c r="H35" s="23" t="str">
        <f>IF(Eksplikatsioon!K36=0,"",Eksplikatsioon!K36)</f>
        <v>Terviseamet</v>
      </c>
      <c r="I35" s="23" t="str">
        <f>IF(Eksplikatsioon!L36=0,"",Eksplikatsioon!L36)</f>
        <v>PALDISKI MNT 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hidden="1">
      <c r="A36" s="23" t="str">
        <f>IF(Eksplikatsioon!A37=0,"",Eksplikatsioon!A37)</f>
        <v>01</v>
      </c>
      <c r="B36" s="60" t="str">
        <f>IF(Eksplikatsioon!B37=0,"",Eksplikatsioon!B37)</f>
        <v>127</v>
      </c>
      <c r="C36" s="23" t="str">
        <f>IF(Eksplikatsioon!C37=0,"",Eksplikatsioon!C37)</f>
        <v>ÜÜRITAV PIND</v>
      </c>
      <c r="D36" s="23" t="str">
        <f>IF(Eksplikatsioon!D37=0,"",Eksplikatsioon!D37)</f>
        <v>Eesruum</v>
      </c>
      <c r="E36" s="58">
        <f>IF(Eksplikatsioon!F37=0,"",Eksplikatsioon!F37)</f>
        <v>2.7</v>
      </c>
      <c r="F36" s="23" t="str">
        <f>IF(Eksplikatsioon!H37=0,"",Eksplikatsioon!H37)</f>
        <v/>
      </c>
      <c r="G36" s="23" t="str">
        <f>IF(Eksplikatsioon!J37=0,"",Eksplikatsioon!J37)</f>
        <v>Ainukasutuses pind</v>
      </c>
      <c r="H36" s="23" t="str">
        <f>IF(Eksplikatsioon!K37=0,"",Eksplikatsioon!K37)</f>
        <v>Terviseamet</v>
      </c>
      <c r="I36" s="23" t="str">
        <f>IF(Eksplikatsioon!L37=0,"",Eksplikatsioon!L37)</f>
        <v>PALDISKI MNT 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hidden="1">
      <c r="A37" s="23" t="str">
        <f>IF(Eksplikatsioon!A38=0,"",Eksplikatsioon!A38)</f>
        <v>01</v>
      </c>
      <c r="B37" s="60" t="str">
        <f>IF(Eksplikatsioon!B38=0,"",Eksplikatsioon!B38)</f>
        <v>128</v>
      </c>
      <c r="C37" s="23" t="str">
        <f>IF(Eksplikatsioon!C38=0,"",Eksplikatsioon!C38)</f>
        <v>ÜÜRITAV PIND</v>
      </c>
      <c r="D37" s="23" t="str">
        <f>IF(Eksplikatsioon!D38=0,"",Eksplikatsioon!D38)</f>
        <v>Hoiuruum/Ladu</v>
      </c>
      <c r="E37" s="58">
        <f>IF(Eksplikatsioon!F38=0,"",Eksplikatsioon!F38)</f>
        <v>8.9</v>
      </c>
      <c r="F37" s="23" t="str">
        <f>IF(Eksplikatsioon!H38=0,"",Eksplikatsioon!H38)</f>
        <v/>
      </c>
      <c r="G37" s="23" t="str">
        <f>IF(Eksplikatsioon!J38=0,"",Eksplikatsioon!J38)</f>
        <v>Ainukasutuses pind</v>
      </c>
      <c r="H37" s="23" t="str">
        <f>IF(Eksplikatsioon!K38=0,"",Eksplikatsioon!K38)</f>
        <v>Terviseamet</v>
      </c>
      <c r="I37" s="23" t="str">
        <f>IF(Eksplikatsioon!L38=0,"",Eksplikatsioon!L38)</f>
        <v>PALDISKI MNT 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hidden="1">
      <c r="A38" s="23" t="str">
        <f>IF(Eksplikatsioon!A39=0,"",Eksplikatsioon!A39)</f>
        <v>01</v>
      </c>
      <c r="B38" s="60" t="str">
        <f>IF(Eksplikatsioon!B39=0,"",Eksplikatsioon!B39)</f>
        <v>129</v>
      </c>
      <c r="C38" s="23" t="str">
        <f>IF(Eksplikatsioon!C39=0,"",Eksplikatsioon!C39)</f>
        <v>ÜÜRITAV PIND</v>
      </c>
      <c r="D38" s="23" t="str">
        <f>IF(Eksplikatsioon!D39=0,"",Eksplikatsioon!D39)</f>
        <v>Hoiuruum/Ladu</v>
      </c>
      <c r="E38" s="58">
        <f>IF(Eksplikatsioon!F39=0,"",Eksplikatsioon!F39)</f>
        <v>21.7</v>
      </c>
      <c r="F38" s="23" t="str">
        <f>IF(Eksplikatsioon!H39=0,"",Eksplikatsioon!H39)</f>
        <v/>
      </c>
      <c r="G38" s="23" t="str">
        <f>IF(Eksplikatsioon!J39=0,"",Eksplikatsioon!J39)</f>
        <v>Ainukasutuses pind</v>
      </c>
      <c r="H38" s="23" t="str">
        <f>IF(Eksplikatsioon!K39=0,"",Eksplikatsioon!K39)</f>
        <v>Terviseamet</v>
      </c>
      <c r="I38" s="23" t="str">
        <f>IF(Eksplikatsioon!L39=0,"",Eksplikatsioon!L39)</f>
        <v>PALDISKI MNT _03</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hidden="1">
      <c r="A39" s="23" t="str">
        <f>IF(Eksplikatsioon!A40=0,"",Eksplikatsioon!A40)</f>
        <v>01</v>
      </c>
      <c r="B39" s="60" t="str">
        <f>IF(Eksplikatsioon!B40=0,"",Eksplikatsioon!B40)</f>
        <v>130</v>
      </c>
      <c r="C39" s="23" t="str">
        <f>IF(Eksplikatsioon!C40=0,"",Eksplikatsioon!C40)</f>
        <v>ÜÜRITAV PIND</v>
      </c>
      <c r="D39" s="23" t="str">
        <f>IF(Eksplikatsioon!D40=0,"",Eksplikatsioon!D40)</f>
        <v>Kabinet/Büroo</v>
      </c>
      <c r="E39" s="58">
        <f>IF(Eksplikatsioon!F40=0,"",Eksplikatsioon!F40)</f>
        <v>10.5</v>
      </c>
      <c r="F39" s="23" t="str">
        <f>IF(Eksplikatsioon!H40=0,"",Eksplikatsioon!H40)</f>
        <v/>
      </c>
      <c r="G39" s="23" t="str">
        <f>IF(Eksplikatsioon!J40=0,"",Eksplikatsioon!J40)</f>
        <v>Ainukasutuses pind</v>
      </c>
      <c r="H39" s="23" t="str">
        <f>IF(Eksplikatsioon!K40=0,"",Eksplikatsioon!K40)</f>
        <v>Terviseamet</v>
      </c>
      <c r="I39" s="23" t="str">
        <f>IF(Eksplikatsioon!L40=0,"",Eksplikatsioon!L40)</f>
        <v>PALDISKI MNT _03</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hidden="1">
      <c r="A40" s="23" t="str">
        <f>IF(Eksplikatsioon!A41=0,"",Eksplikatsioon!A41)</f>
        <v>01</v>
      </c>
      <c r="B40" s="60" t="str">
        <f>IF(Eksplikatsioon!B41=0,"",Eksplikatsioon!B41)</f>
        <v>131</v>
      </c>
      <c r="C40" s="23" t="str">
        <f>IF(Eksplikatsioon!C41=0,"",Eksplikatsioon!C41)</f>
        <v>ÜÜRITAV PIND</v>
      </c>
      <c r="D40" s="23" t="str">
        <f>IF(Eksplikatsioon!D41=0,"",Eksplikatsioon!D41)</f>
        <v>Nõupidamise ruum</v>
      </c>
      <c r="E40" s="58">
        <f>IF(Eksplikatsioon!F41=0,"",Eksplikatsioon!F41)</f>
        <v>16.3</v>
      </c>
      <c r="F40" s="23" t="str">
        <f>IF(Eksplikatsioon!H41=0,"",Eksplikatsioon!H41)</f>
        <v/>
      </c>
      <c r="G40" s="23" t="str">
        <f>IF(Eksplikatsioon!J41=0,"",Eksplikatsioon!J41)</f>
        <v>Ainukasutuses pind</v>
      </c>
      <c r="H40" s="23" t="str">
        <f>IF(Eksplikatsioon!K41=0,"",Eksplikatsioon!K41)</f>
        <v>Terviseamet</v>
      </c>
      <c r="I40" s="23" t="str">
        <f>IF(Eksplikatsioon!L41=0,"",Eksplikatsioon!L41)</f>
        <v>PALDISKI MNT _03</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hidden="1">
      <c r="A41" s="23" t="str">
        <f>IF(Eksplikatsioon!A42=0,"",Eksplikatsioon!A42)</f>
        <v>01</v>
      </c>
      <c r="B41" s="60" t="str">
        <f>IF(Eksplikatsioon!B42=0,"",Eksplikatsioon!B42)</f>
        <v>132</v>
      </c>
      <c r="C41" s="23" t="str">
        <f>IF(Eksplikatsioon!C42=0,"",Eksplikatsioon!C42)</f>
        <v>ÜÜRITAV PIND</v>
      </c>
      <c r="D41" s="23" t="str">
        <f>IF(Eksplikatsioon!D42=0,"",Eksplikatsioon!D42)</f>
        <v>Kabinet/Büroo</v>
      </c>
      <c r="E41" s="58">
        <f>IF(Eksplikatsioon!F42=0,"",Eksplikatsioon!F42)</f>
        <v>13</v>
      </c>
      <c r="F41" s="23" t="str">
        <f>IF(Eksplikatsioon!H42=0,"",Eksplikatsioon!H42)</f>
        <v/>
      </c>
      <c r="G41" s="23" t="str">
        <f>IF(Eksplikatsioon!J42=0,"",Eksplikatsioon!J42)</f>
        <v>Ainukasutuses pind</v>
      </c>
      <c r="H41" s="23" t="str">
        <f>IF(Eksplikatsioon!K42=0,"",Eksplikatsioon!K42)</f>
        <v>Terviseamet</v>
      </c>
      <c r="I41" s="23" t="str">
        <f>IF(Eksplikatsioon!L42=0,"",Eksplikatsioon!L42)</f>
        <v>PALDISKI MNT _03</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c r="A42" s="23" t="str">
        <f>IF(Eksplikatsioon!A43=0,"",Eksplikatsioon!A43)</f>
        <v>01</v>
      </c>
      <c r="B42" s="60" t="str">
        <f>IF(Eksplikatsioon!B43=0,"",Eksplikatsioon!B43)</f>
        <v>133</v>
      </c>
      <c r="C42" s="23" t="str">
        <f>IF(Eksplikatsioon!C43=0,"",Eksplikatsioon!C43)</f>
        <v>ÜÜRITAV PIND</v>
      </c>
      <c r="D42" s="23" t="str">
        <f>IF(Eksplikatsioon!D43=0,"",Eksplikatsioon!D43)</f>
        <v>Kabinet/Büroo</v>
      </c>
      <c r="E42" s="58">
        <f>IF(Eksplikatsioon!F43=0,"",Eksplikatsioon!F43)</f>
        <v>16.2</v>
      </c>
      <c r="F42" s="23" t="str">
        <f>IF(Eksplikatsioon!H43=0,"",Eksplikatsioon!H43)</f>
        <v/>
      </c>
      <c r="G42" s="23" t="str">
        <f>IF(Eksplikatsioon!J43=0,"",Eksplikatsioon!J43)</f>
        <v>Ainukasutuses pind</v>
      </c>
      <c r="H42" s="23" t="str">
        <f>IF(Eksplikatsioon!K43=0,"",Eksplikatsioon!K43)</f>
        <v>Terviseamet</v>
      </c>
      <c r="I42" s="23" t="str">
        <f>IF(Eksplikatsioon!L43=0,"",Eksplikatsioon!L43)</f>
        <v>PALDISKI MNT _03</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c r="A43" s="23" t="str">
        <f>IF(Eksplikatsioon!A44=0,"",Eksplikatsioon!A44)</f>
        <v>01</v>
      </c>
      <c r="B43" s="60" t="str">
        <f>IF(Eksplikatsioon!B44=0,"",Eksplikatsioon!B44)</f>
        <v>134</v>
      </c>
      <c r="C43" s="23" t="str">
        <f>IF(Eksplikatsioon!C44=0,"",Eksplikatsioon!C44)</f>
        <v>ÜÜRITAV PIND</v>
      </c>
      <c r="D43" s="23" t="str">
        <f>IF(Eksplikatsioon!D44=0,"",Eksplikatsioon!D44)</f>
        <v>Kabinet/Büroo</v>
      </c>
      <c r="E43" s="58">
        <f>IF(Eksplikatsioon!F44=0,"",Eksplikatsioon!F44)</f>
        <v>29.4</v>
      </c>
      <c r="F43" s="23" t="str">
        <f>IF(Eksplikatsioon!H44=0,"",Eksplikatsioon!H44)</f>
        <v/>
      </c>
      <c r="G43" s="23" t="str">
        <f>IF(Eksplikatsioon!J44=0,"",Eksplikatsioon!J44)</f>
        <v>Ainukasutuses pind</v>
      </c>
      <c r="H43" s="23" t="str">
        <f>IF(Eksplikatsioon!K44=0,"",Eksplikatsioon!K44)</f>
        <v>Terviseamet</v>
      </c>
      <c r="I43" s="23" t="str">
        <f>IF(Eksplikatsioon!L44=0,"",Eksplikatsioon!L44)</f>
        <v>PALDISKI MNT 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hidden="1">
      <c r="A44" s="23" t="str">
        <f>IF(Eksplikatsioon!A45=0,"",Eksplikatsioon!A45)</f>
        <v>01</v>
      </c>
      <c r="B44" s="60" t="str">
        <f>IF(Eksplikatsioon!B45=0,"",Eksplikatsioon!B45)</f>
        <v>135</v>
      </c>
      <c r="C44" s="23" t="str">
        <f>IF(Eksplikatsioon!C45=0,"",Eksplikatsioon!C45)</f>
        <v>ÜÜRITAV PIND</v>
      </c>
      <c r="D44" s="23" t="str">
        <f>IF(Eksplikatsioon!D45=0,"",Eksplikatsioon!D45)</f>
        <v>Hoiuruum/Ladu</v>
      </c>
      <c r="E44" s="58">
        <f>IF(Eksplikatsioon!F45=0,"",Eksplikatsioon!F45)</f>
        <v>10.7</v>
      </c>
      <c r="F44" s="23" t="str">
        <f>IF(Eksplikatsioon!H45=0,"",Eksplikatsioon!H45)</f>
        <v/>
      </c>
      <c r="G44" s="23" t="str">
        <f>IF(Eksplikatsioon!J45=0,"",Eksplikatsioon!J45)</f>
        <v>Ainukasutuses pind</v>
      </c>
      <c r="H44" s="23" t="str">
        <f>IF(Eksplikatsioon!K45=0,"",Eksplikatsioon!K45)</f>
        <v>Terviseamet</v>
      </c>
      <c r="I44" s="23" t="str">
        <f>IF(Eksplikatsioon!L45=0,"",Eksplikatsioon!L45)</f>
        <v>PALDISKI MNT 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hidden="1">
      <c r="A45" s="23" t="str">
        <f>IF(Eksplikatsioon!A46=0,"",Eksplikatsioon!A46)</f>
        <v>01</v>
      </c>
      <c r="B45" s="60" t="str">
        <f>IF(Eksplikatsioon!B46=0,"",Eksplikatsioon!B46)</f>
        <v>136</v>
      </c>
      <c r="C45" s="23" t="str">
        <f>IF(Eksplikatsioon!C46=0,"",Eksplikatsioon!C46)</f>
        <v>ÜÜRITAV PIND</v>
      </c>
      <c r="D45" s="23" t="str">
        <f>IF(Eksplikatsioon!D46=0,"",Eksplikatsioon!D46)</f>
        <v>Arhiiv</v>
      </c>
      <c r="E45" s="58">
        <f>IF(Eksplikatsioon!F46=0,"",Eksplikatsioon!F46)</f>
        <v>174</v>
      </c>
      <c r="F45" s="23" t="str">
        <f>IF(Eksplikatsioon!H46=0,"",Eksplikatsioon!H46)</f>
        <v/>
      </c>
      <c r="G45" s="23" t="str">
        <f>IF(Eksplikatsioon!J46=0,"",Eksplikatsioon!J46)</f>
        <v>Ainukasutuses pind</v>
      </c>
      <c r="H45" s="23" t="str">
        <f>IF(Eksplikatsioon!K46=0,"",Eksplikatsioon!K46)</f>
        <v>Terviseamet</v>
      </c>
      <c r="I45" s="23" t="str">
        <f>IF(Eksplikatsioon!L46=0,"",Eksplikatsioon!L46)</f>
        <v>PALDISKI MNT _03</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c r="A46" s="23" t="str">
        <f>IF(Eksplikatsioon!A47=0,"",Eksplikatsioon!A47)</f>
        <v>01</v>
      </c>
      <c r="B46" s="60" t="str">
        <f>IF(Eksplikatsioon!B47=0,"",Eksplikatsioon!B47)</f>
        <v>137</v>
      </c>
      <c r="C46" s="23" t="str">
        <f>IF(Eksplikatsioon!C47=0,"",Eksplikatsioon!C47)</f>
        <v>ÜÜRITAV PIND</v>
      </c>
      <c r="D46" s="23" t="str">
        <f>IF(Eksplikatsioon!D47=0,"",Eksplikatsioon!D47)</f>
        <v>Hoiuruum/Ladu</v>
      </c>
      <c r="E46" s="58">
        <f>IF(Eksplikatsioon!F47=0,"",Eksplikatsioon!F47)</f>
        <v>9.1999999999999993</v>
      </c>
      <c r="F46" s="23" t="str">
        <f>IF(Eksplikatsioon!H47=0,"",Eksplikatsioon!H47)</f>
        <v/>
      </c>
      <c r="G46" s="23" t="str">
        <f>IF(Eksplikatsioon!J47=0,"",Eksplikatsioon!J47)</f>
        <v>Ainukasutuses pind</v>
      </c>
      <c r="H46" s="23" t="str">
        <f>IF(Eksplikatsioon!K47=0,"",Eksplikatsioon!K47)</f>
        <v>Terviseamet</v>
      </c>
      <c r="I46" s="23" t="str">
        <f>IF(Eksplikatsioon!L47=0,"",Eksplikatsioon!L47)</f>
        <v>PALDISKI MNT 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c r="A47" s="23" t="str">
        <f>IF(Eksplikatsioon!A48=0,"",Eksplikatsioon!A48)</f>
        <v>01</v>
      </c>
      <c r="B47" s="60" t="str">
        <f>IF(Eksplikatsioon!B48=0,"",Eksplikatsioon!B48)</f>
        <v>138</v>
      </c>
      <c r="C47" s="23" t="str">
        <f>IF(Eksplikatsioon!C48=0,"",Eksplikatsioon!C48)</f>
        <v>ÜÜRITAV PIND</v>
      </c>
      <c r="D47" s="23" t="str">
        <f>IF(Eksplikatsioon!D48=0,"",Eksplikatsioon!D48)</f>
        <v>Koristus- ja hooldusruum</v>
      </c>
      <c r="E47" s="58">
        <f>IF(Eksplikatsioon!F48=0,"",Eksplikatsioon!F48)</f>
        <v>9.3000000000000007</v>
      </c>
      <c r="F47" s="23" t="str">
        <f>IF(Eksplikatsioon!H48=0,"",Eksplikatsioon!H48)</f>
        <v/>
      </c>
      <c r="G47" s="23" t="str">
        <f>IF(Eksplikatsioon!J48=0,"",Eksplikatsioon!J48)</f>
        <v>Ainukasutuses pind</v>
      </c>
      <c r="H47" s="23" t="str">
        <f>IF(Eksplikatsioon!K48=0,"",Eksplikatsioon!K48)</f>
        <v>Terviseamet</v>
      </c>
      <c r="I47" s="23" t="str">
        <f>IF(Eksplikatsioon!L48=0,"",Eksplikatsioon!L48)</f>
        <v>PALDISKI MNT _03</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c r="A48" s="23" t="str">
        <f>IF(Eksplikatsioon!A49=0,"",Eksplikatsioon!A49)</f>
        <v>01</v>
      </c>
      <c r="B48" s="60" t="str">
        <f>IF(Eksplikatsioon!B49=0,"",Eksplikatsioon!B49)</f>
        <v>139</v>
      </c>
      <c r="C48" s="23" t="str">
        <f>IF(Eksplikatsioon!C49=0,"",Eksplikatsioon!C49)</f>
        <v>ÜÜRITAV PIND</v>
      </c>
      <c r="D48" s="23" t="str">
        <f>IF(Eksplikatsioon!D49=0,"",Eksplikatsioon!D49)</f>
        <v>WC</v>
      </c>
      <c r="E48" s="58">
        <f>IF(Eksplikatsioon!F49=0,"",Eksplikatsioon!F49)</f>
        <v>3.2</v>
      </c>
      <c r="F48" s="23" t="str">
        <f>IF(Eksplikatsioon!H49=0,"",Eksplikatsioon!H49)</f>
        <v/>
      </c>
      <c r="G48" s="23" t="str">
        <f>IF(Eksplikatsioon!J49=0,"",Eksplikatsioon!J49)</f>
        <v>Ainukasutuses pind</v>
      </c>
      <c r="H48" s="23" t="str">
        <f>IF(Eksplikatsioon!K49=0,"",Eksplikatsioon!K49)</f>
        <v>Terviseamet</v>
      </c>
      <c r="I48" s="23" t="str">
        <f>IF(Eksplikatsioon!L49=0,"",Eksplikatsioon!L49)</f>
        <v>PALDISKI MNT _03</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hidden="1">
      <c r="A49" s="23" t="str">
        <f>IF(Eksplikatsioon!A50=0,"",Eksplikatsioon!A50)</f>
        <v>01</v>
      </c>
      <c r="B49" s="60" t="str">
        <f>IF(Eksplikatsioon!B50=0,"",Eksplikatsioon!B50)</f>
        <v>140</v>
      </c>
      <c r="C49" s="23" t="str">
        <f>IF(Eksplikatsioon!C50=0,"",Eksplikatsioon!C50)</f>
        <v>ÜÜRITAV PIND</v>
      </c>
      <c r="D49" s="23" t="str">
        <f>IF(Eksplikatsioon!D50=0,"",Eksplikatsioon!D50)</f>
        <v>Koridor</v>
      </c>
      <c r="E49" s="58">
        <f>IF(Eksplikatsioon!F50=0,"",Eksplikatsioon!F50)</f>
        <v>17.7</v>
      </c>
      <c r="F49" s="23" t="str">
        <f>IF(Eksplikatsioon!H50=0,"",Eksplikatsioon!H50)</f>
        <v/>
      </c>
      <c r="G49" s="23" t="str">
        <f>IF(Eksplikatsioon!J50=0,"",Eksplikatsioon!J50)</f>
        <v>Ainukasutuses pind</v>
      </c>
      <c r="H49" s="23" t="str">
        <f>IF(Eksplikatsioon!K50=0,"",Eksplikatsioon!K50)</f>
        <v>Terviseamet</v>
      </c>
      <c r="I49" s="23" t="str">
        <f>IF(Eksplikatsioon!L50=0,"",Eksplikatsioon!L50)</f>
        <v>PALDISKI MNT _03</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hidden="1">
      <c r="A50" s="23" t="str">
        <f>IF(Eksplikatsioon!A51=0,"",Eksplikatsioon!A51)</f>
        <v>01</v>
      </c>
      <c r="B50" s="60" t="str">
        <f>IF(Eksplikatsioon!B51=0,"",Eksplikatsioon!B51)</f>
        <v>141</v>
      </c>
      <c r="C50" s="23" t="str">
        <f>IF(Eksplikatsioon!C51=0,"",Eksplikatsioon!C51)</f>
        <v>ÜÜRITAV PIND</v>
      </c>
      <c r="D50" s="23" t="str">
        <f>IF(Eksplikatsioon!D51=0,"",Eksplikatsioon!D51)</f>
        <v>Kabinet/Büroo</v>
      </c>
      <c r="E50" s="58">
        <f>IF(Eksplikatsioon!F51=0,"",Eksplikatsioon!F51)</f>
        <v>10.6</v>
      </c>
      <c r="F50" s="23" t="str">
        <f>IF(Eksplikatsioon!H51=0,"",Eksplikatsioon!H51)</f>
        <v/>
      </c>
      <c r="G50" s="23" t="str">
        <f>IF(Eksplikatsioon!J51=0,"",Eksplikatsioon!J51)</f>
        <v>Ainukasutuses pind</v>
      </c>
      <c r="H50" s="23" t="str">
        <f>IF(Eksplikatsioon!K51=0,"",Eksplikatsioon!K51)</f>
        <v>Terviseamet</v>
      </c>
      <c r="I50" s="23" t="str">
        <f>IF(Eksplikatsioon!L51=0,"",Eksplikatsioon!L51)</f>
        <v>PALDISKI MNT _03</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hidden="1">
      <c r="A51" s="23" t="str">
        <f>IF(Eksplikatsioon!A52=0,"",Eksplikatsioon!A52)</f>
        <v>01</v>
      </c>
      <c r="B51" s="60" t="str">
        <f>IF(Eksplikatsioon!B52=0,"",Eksplikatsioon!B52)</f>
        <v>142</v>
      </c>
      <c r="C51" s="23" t="str">
        <f>IF(Eksplikatsioon!C52=0,"",Eksplikatsioon!C52)</f>
        <v>ÜÜRITAV PIND</v>
      </c>
      <c r="D51" s="23" t="str">
        <f>IF(Eksplikatsioon!D52=0,"",Eksplikatsioon!D52)</f>
        <v>Ooteruum/Teenindusruum</v>
      </c>
      <c r="E51" s="58">
        <f>IF(Eksplikatsioon!F52=0,"",Eksplikatsioon!F52)</f>
        <v>32</v>
      </c>
      <c r="F51" s="23" t="str">
        <f>IF(Eksplikatsioon!H52=0,"",Eksplikatsioon!H52)</f>
        <v/>
      </c>
      <c r="G51" s="23" t="str">
        <f>IF(Eksplikatsioon!J52=0,"",Eksplikatsioon!J52)</f>
        <v>Ainukasutuses pind</v>
      </c>
      <c r="H51" s="23" t="str">
        <f>IF(Eksplikatsioon!K52=0,"",Eksplikatsioon!K52)</f>
        <v>Terviseamet</v>
      </c>
      <c r="I51" s="23" t="str">
        <f>IF(Eksplikatsioon!L52=0,"",Eksplikatsioon!L52)</f>
        <v>PALDISKI MNT _03</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hidden="1">
      <c r="A52" s="23" t="str">
        <f>IF(Eksplikatsioon!A53=0,"",Eksplikatsioon!A53)</f>
        <v>01</v>
      </c>
      <c r="B52" s="60" t="str">
        <f>IF(Eksplikatsioon!B53=0,"",Eksplikatsioon!B53)</f>
        <v>143</v>
      </c>
      <c r="C52" s="23" t="str">
        <f>IF(Eksplikatsioon!C53=0,"",Eksplikatsioon!C53)</f>
        <v>ÜÜRITAV PIND</v>
      </c>
      <c r="D52" s="23" t="str">
        <f>IF(Eksplikatsioon!D53=0,"",Eksplikatsioon!D53)</f>
        <v>Tuulekoda</v>
      </c>
      <c r="E52" s="58">
        <f>IF(Eksplikatsioon!F53=0,"",Eksplikatsioon!F53)</f>
        <v>4.5</v>
      </c>
      <c r="F52" s="23" t="str">
        <f>IF(Eksplikatsioon!H53=0,"",Eksplikatsioon!H53)</f>
        <v/>
      </c>
      <c r="G52" s="23" t="str">
        <f>IF(Eksplikatsioon!J53=0,"",Eksplikatsioon!J53)</f>
        <v>Ainukasutuses pind</v>
      </c>
      <c r="H52" s="23" t="str">
        <f>IF(Eksplikatsioon!K53=0,"",Eksplikatsioon!K53)</f>
        <v>Terviseamet</v>
      </c>
      <c r="I52" s="23" t="str">
        <f>IF(Eksplikatsioon!L53=0,"",Eksplikatsioon!L53)</f>
        <v>PALDISKI MNT _03</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c r="A53" s="23" t="str">
        <f>IF(Eksplikatsioon!A54=0,"",Eksplikatsioon!A54)</f>
        <v>01</v>
      </c>
      <c r="B53" s="60" t="str">
        <f>IF(Eksplikatsioon!B54=0,"",Eksplikatsioon!B54)</f>
        <v>144</v>
      </c>
      <c r="C53" s="23" t="str">
        <f>IF(Eksplikatsioon!C54=0,"",Eksplikatsioon!C54)</f>
        <v>ÜÜRITAV PIND</v>
      </c>
      <c r="D53" s="23" t="str">
        <f>IF(Eksplikatsioon!D54=0,"",Eksplikatsioon!D54)</f>
        <v>Ooteruum/Teenindusruum</v>
      </c>
      <c r="E53" s="58">
        <f>IF(Eksplikatsioon!F54=0,"",Eksplikatsioon!F54)</f>
        <v>13.6</v>
      </c>
      <c r="F53" s="23" t="str">
        <f>IF(Eksplikatsioon!H54=0,"",Eksplikatsioon!H54)</f>
        <v/>
      </c>
      <c r="G53" s="23" t="str">
        <f>IF(Eksplikatsioon!J54=0,"",Eksplikatsioon!J54)</f>
        <v>Ainukasutuses pind</v>
      </c>
      <c r="H53" s="23" t="str">
        <f>IF(Eksplikatsioon!K54=0,"",Eksplikatsioon!K54)</f>
        <v>Terviseamet</v>
      </c>
      <c r="I53" s="23" t="str">
        <f>IF(Eksplikatsioon!L54=0,"",Eksplikatsioon!L54)</f>
        <v>PALDISKI MNT _03</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hidden="1">
      <c r="A54" s="23" t="str">
        <f>IF(Eksplikatsioon!A55=0,"",Eksplikatsioon!A55)</f>
        <v>01</v>
      </c>
      <c r="B54" s="60" t="str">
        <f>IF(Eksplikatsioon!B55=0,"",Eksplikatsioon!B55)</f>
        <v>145</v>
      </c>
      <c r="C54" s="23" t="str">
        <f>IF(Eksplikatsioon!C55=0,"",Eksplikatsioon!C55)</f>
        <v>ÜÜRITAV PIND</v>
      </c>
      <c r="D54" s="23" t="str">
        <f>IF(Eksplikatsioon!D55=0,"",Eksplikatsioon!D55)</f>
        <v>Nõupidamise ruum</v>
      </c>
      <c r="E54" s="58">
        <f>IF(Eksplikatsioon!F55=0,"",Eksplikatsioon!F55)</f>
        <v>19.100000000000001</v>
      </c>
      <c r="F54" s="23" t="str">
        <f>IF(Eksplikatsioon!H55=0,"",Eksplikatsioon!H55)</f>
        <v/>
      </c>
      <c r="G54" s="23" t="str">
        <f>IF(Eksplikatsioon!J55=0,"",Eksplikatsioon!J55)</f>
        <v>Ainukasutuses pind</v>
      </c>
      <c r="H54" s="23" t="str">
        <f>IF(Eksplikatsioon!K55=0,"",Eksplikatsioon!K55)</f>
        <v>Terviseamet</v>
      </c>
      <c r="I54" s="23" t="str">
        <f>IF(Eksplikatsioon!L55=0,"",Eksplikatsioon!L55)</f>
        <v>PALDISKI MNT 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hidden="1">
      <c r="A55" s="23" t="str">
        <f>IF(Eksplikatsioon!A56=0,"",Eksplikatsioon!A56)</f>
        <v>01</v>
      </c>
      <c r="B55" s="60" t="str">
        <f>IF(Eksplikatsioon!B56=0,"",Eksplikatsioon!B56)</f>
        <v>146</v>
      </c>
      <c r="C55" s="23" t="str">
        <f>IF(Eksplikatsioon!C56=0,"",Eksplikatsioon!C56)</f>
        <v>ÜÜRITAV PIND</v>
      </c>
      <c r="D55" s="23" t="str">
        <f>IF(Eksplikatsioon!D56=0,"",Eksplikatsioon!D56)</f>
        <v>Kabinet/Büroo</v>
      </c>
      <c r="E55" s="58">
        <f>IF(Eksplikatsioon!F56=0,"",Eksplikatsioon!F56)</f>
        <v>4.5</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hidden="1">
      <c r="A56" s="23" t="str">
        <f>IF(Eksplikatsioon!A57=0,"",Eksplikatsioon!A57)</f>
        <v>01</v>
      </c>
      <c r="B56" s="60" t="str">
        <f>IF(Eksplikatsioon!B57=0,"",Eksplikatsioon!B57)</f>
        <v>147</v>
      </c>
      <c r="C56" s="23" t="str">
        <f>IF(Eksplikatsioon!C57=0,"",Eksplikatsioon!C57)</f>
        <v>ÜÜRITAV PIND</v>
      </c>
      <c r="D56" s="23" t="str">
        <f>IF(Eksplikatsioon!D57=0,"",Eksplikatsioon!D57)</f>
        <v>Aatrium/Fuajee</v>
      </c>
      <c r="E56" s="58">
        <f>IF(Eksplikatsioon!F57=0,"",Eksplikatsioon!F57)</f>
        <v>41.4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hidden="1">
      <c r="A57" s="23" t="str">
        <f>IF(Eksplikatsioon!A58=0,"",Eksplikatsioon!A58)</f>
        <v>01</v>
      </c>
      <c r="B57" s="60" t="str">
        <f>IF(Eksplikatsioon!B58=0,"",Eksplikatsioon!B58)</f>
        <v>148</v>
      </c>
      <c r="C57" s="23" t="str">
        <f>IF(Eksplikatsioon!C58=0,"",Eksplikatsioon!C58)</f>
        <v>ÜÜRITAV PIND</v>
      </c>
      <c r="D57" s="23" t="str">
        <f>IF(Eksplikatsioon!D58=0,"",Eksplikatsioon!D58)</f>
        <v>WC</v>
      </c>
      <c r="E57" s="58">
        <f>IF(Eksplikatsioon!F58=0,"",Eksplikatsioon!F58)</f>
        <v>6.1</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hidden="1">
      <c r="A58" s="23" t="str">
        <f>IF(Eksplikatsioon!A59=0,"",Eksplikatsioon!A59)</f>
        <v>01</v>
      </c>
      <c r="B58" s="60" t="str">
        <f>IF(Eksplikatsioon!B59=0,"",Eksplikatsioon!B59)</f>
        <v>149</v>
      </c>
      <c r="C58" s="23" t="str">
        <f>IF(Eksplikatsioon!C59=0,"",Eksplikatsioon!C59)</f>
        <v>ÜÜRITAV PIND</v>
      </c>
      <c r="D58" s="23" t="str">
        <f>IF(Eksplikatsioon!D59=0,"",Eksplikatsioon!D59)</f>
        <v>Nõupidamise ruum</v>
      </c>
      <c r="E58" s="58">
        <f>IF(Eksplikatsioon!F59=0,"",Eksplikatsioon!F59)</f>
        <v>15.7</v>
      </c>
      <c r="F58" s="23" t="str">
        <f>IF(Eksplikatsioon!H59=0,"",Eksplikatsioon!H59)</f>
        <v/>
      </c>
      <c r="G58" s="23" t="str">
        <f>IF(Eksplikatsioon!J59=0,"",Eksplikatsioon!J59)</f>
        <v>Ainukasutuses pind</v>
      </c>
      <c r="H58" s="23" t="str">
        <f>IF(Eksplikatsioon!K59=0,"",Eksplikatsioon!K59)</f>
        <v>Terviseamet</v>
      </c>
      <c r="I58" s="23" t="str">
        <f>IF(Eksplikatsioon!L59=0,"",Eksplikatsioon!L59)</f>
        <v>PALDISKI MNT _03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hidden="1">
      <c r="A59" s="23" t="str">
        <f>IF(Eksplikatsioon!A60=0,"",Eksplikatsioon!A60)</f>
        <v>01</v>
      </c>
      <c r="B59" s="60" t="str">
        <f>IF(Eksplikatsioon!B60=0,"",Eksplikatsioon!B60)</f>
        <v>150</v>
      </c>
      <c r="C59" s="23" t="str">
        <f>IF(Eksplikatsioon!C60=0,"",Eksplikatsioon!C60)</f>
        <v>ÜÜRITAV PIND</v>
      </c>
      <c r="D59" s="23" t="str">
        <f>IF(Eksplikatsioon!D60=0,"",Eksplikatsioon!D60)</f>
        <v>Nõupidamise ruum</v>
      </c>
      <c r="E59" s="58">
        <f>IF(Eksplikatsioon!F60=0,"",Eksplikatsioon!F60)</f>
        <v>15.5</v>
      </c>
      <c r="F59" s="23" t="str">
        <f>IF(Eksplikatsioon!H60=0,"",Eksplikatsioon!H60)</f>
        <v/>
      </c>
      <c r="G59" s="23" t="str">
        <f>IF(Eksplikatsioon!J60=0,"",Eksplikatsioon!J60)</f>
        <v>Ainukasutuses pind</v>
      </c>
      <c r="H59" s="23" t="str">
        <f>IF(Eksplikatsioon!K60=0,"",Eksplikatsioon!K60)</f>
        <v>Terviseamet</v>
      </c>
      <c r="I59" s="23" t="str">
        <f>IF(Eksplikatsioon!L60=0,"",Eksplikatsioon!L60)</f>
        <v>PALDISKI MNT _03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hidden="1">
      <c r="A60" s="23" t="str">
        <f>IF(Eksplikatsioon!A61=0,"",Eksplikatsioon!A61)</f>
        <v>01</v>
      </c>
      <c r="B60" s="60" t="str">
        <f>IF(Eksplikatsioon!B61=0,"",Eksplikatsioon!B61)</f>
        <v>151</v>
      </c>
      <c r="C60" s="23" t="str">
        <f>IF(Eksplikatsioon!C61=0,"",Eksplikatsioon!C61)</f>
        <v>ÜÜRITAV PIND</v>
      </c>
      <c r="D60" s="23" t="str">
        <f>IF(Eksplikatsioon!D61=0,"",Eksplikatsioon!D61)</f>
        <v>Koridor</v>
      </c>
      <c r="E60" s="58">
        <f>IF(Eksplikatsioon!F61=0,"",Eksplikatsioon!F61)</f>
        <v>29.9</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hidden="1">
      <c r="A61" s="23" t="str">
        <f>IF(Eksplikatsioon!A62=0,"",Eksplikatsioon!A62)</f>
        <v>01</v>
      </c>
      <c r="B61" s="60" t="str">
        <f>IF(Eksplikatsioon!B62=0,"",Eksplikatsioon!B62)</f>
        <v>157</v>
      </c>
      <c r="C61" s="23" t="str">
        <f>IF(Eksplikatsioon!C62=0,"",Eksplikatsioon!C62)</f>
        <v>TEHNOPIND</v>
      </c>
      <c r="D61" s="23" t="str">
        <f>IF(Eksplikatsioon!D62=0,"",Eksplikatsioon!D62)</f>
        <v>Jahutusruum</v>
      </c>
      <c r="E61" s="58">
        <f>IF(Eksplikatsioon!F62=0,"",Eksplikatsioon!F62)</f>
        <v>42.9</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hidden="1">
      <c r="A62" s="23" t="str">
        <f>IF(Eksplikatsioon!A63=0,"",Eksplikatsioon!A63)</f>
        <v>01</v>
      </c>
      <c r="B62" s="60" t="str">
        <f>IF(Eksplikatsioon!B63=0,"",Eksplikatsioon!B63)</f>
        <v>157a</v>
      </c>
      <c r="C62" s="23" t="str">
        <f>IF(Eksplikatsioon!C63=0,"",Eksplikatsioon!C63)</f>
        <v>TEHNOPIND</v>
      </c>
      <c r="D62" s="23" t="str">
        <f>IF(Eksplikatsioon!D63=0,"",Eksplikatsioon!D63)</f>
        <v>Hoolderuum</v>
      </c>
      <c r="E62" s="58">
        <f>IF(Eksplikatsioon!F63=0,"",Eksplikatsioon!F63)</f>
        <v>21.4</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hidden="1">
      <c r="A63" s="23" t="str">
        <f>IF(Eksplikatsioon!A64=0,"",Eksplikatsioon!A64)</f>
        <v>01</v>
      </c>
      <c r="B63" s="60" t="str">
        <f>IF(Eksplikatsioon!B64=0,"",Eksplikatsioon!B64)</f>
        <v>180</v>
      </c>
      <c r="C63" s="23" t="str">
        <f>IF(Eksplikatsioon!C64=0,"",Eksplikatsioon!C64)</f>
        <v>VERTIKAALSETE ÜHENDUSTEEDE PIND</v>
      </c>
      <c r="D63" s="23" t="str">
        <f>IF(Eksplikatsioon!D64=0,"",Eksplikatsioon!D64)</f>
        <v>Lift</v>
      </c>
      <c r="E63" s="58">
        <f>IF(Eksplikatsioon!F64=0,"",Eksplikatsioon!F64)</f>
        <v>3.3</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hidden="1">
      <c r="A64" s="23" t="str">
        <f>IF(Eksplikatsioon!A65=0,"",Eksplikatsioon!A65)</f>
        <v>01</v>
      </c>
      <c r="B64" s="60" t="str">
        <f>IF(Eksplikatsioon!B65=0,"",Eksplikatsioon!B65)</f>
        <v>181</v>
      </c>
      <c r="C64" s="23" t="str">
        <f>IF(Eksplikatsioon!C65=0,"",Eksplikatsioon!C65)</f>
        <v>VERTIKAALSETE ÜHENDUSTEEDE PIND</v>
      </c>
      <c r="D64" s="23" t="str">
        <f>IF(Eksplikatsioon!D65=0,"",Eksplikatsioon!D65)</f>
        <v>Lift</v>
      </c>
      <c r="E64" s="58">
        <f>IF(Eksplikatsioon!F65=0,"",Eksplikatsioon!F65)</f>
        <v>3.2</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hidden="1">
      <c r="A65" s="23" t="str">
        <f>IF(Eksplikatsioon!A66=0,"",Eksplikatsioon!A66)</f>
        <v>01</v>
      </c>
      <c r="B65" s="60" t="str">
        <f>IF(Eksplikatsioon!B66=0,"",Eksplikatsioon!B66)</f>
        <v>182</v>
      </c>
      <c r="C65" s="23" t="str">
        <f>IF(Eksplikatsioon!C66=0,"",Eksplikatsioon!C66)</f>
        <v>VERTIKAALSETE ÜHENDUSTEEDE PIND</v>
      </c>
      <c r="D65" s="23" t="str">
        <f>IF(Eksplikatsioon!D66=0,"",Eksplikatsioon!D66)</f>
        <v>Šaht</v>
      </c>
      <c r="E65" s="58">
        <f>IF(Eksplikatsioon!F66=0,"",Eksplikatsioon!F66)</f>
        <v>0.6</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hidden="1">
      <c r="A66" s="23" t="str">
        <f>IF(Eksplikatsioon!A67=0,"",Eksplikatsioon!A67)</f>
        <v>01</v>
      </c>
      <c r="B66" s="60" t="str">
        <f>IF(Eksplikatsioon!B67=0,"",Eksplikatsioon!B67)</f>
        <v>183</v>
      </c>
      <c r="C66" s="23" t="str">
        <f>IF(Eksplikatsioon!C67=0,"",Eksplikatsioon!C67)</f>
        <v>VERTIKAALSETE ÜHENDUSTEEDE PIND</v>
      </c>
      <c r="D66" s="23" t="str">
        <f>IF(Eksplikatsioon!D67=0,"",Eksplikatsioon!D67)</f>
        <v>Šaht</v>
      </c>
      <c r="E66" s="58">
        <f>IF(Eksplikatsioon!F67=0,"",Eksplikatsioon!F67)</f>
        <v>0.7</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hidden="1">
      <c r="A67" s="23" t="str">
        <f>IF(Eksplikatsioon!A68=0,"",Eksplikatsioon!A68)</f>
        <v>02</v>
      </c>
      <c r="B67" s="60" t="str">
        <f>IF(Eksplikatsioon!B68=0,"",Eksplikatsioon!B68)</f>
        <v>200</v>
      </c>
      <c r="C67" s="23" t="str">
        <f>IF(Eksplikatsioon!C68=0,"",Eksplikatsioon!C68)</f>
        <v>VERTIKAALSETE ÜHENDUSTEEDE PIND</v>
      </c>
      <c r="D67" s="23" t="str">
        <f>IF(Eksplikatsioon!D68=0,"",Eksplikatsioon!D68)</f>
        <v>Šaht</v>
      </c>
      <c r="E67" s="58">
        <f>IF(Eksplikatsioon!F68=0,"",Eksplikatsioon!F68)</f>
        <v>44.3</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hidden="1">
      <c r="A68" s="23" t="str">
        <f>IF(Eksplikatsioon!A69=0,"",Eksplikatsioon!A69)</f>
        <v>02</v>
      </c>
      <c r="B68" s="60" t="str">
        <f>IF(Eksplikatsioon!B69=0,"",Eksplikatsioon!B69)</f>
        <v>201</v>
      </c>
      <c r="C68" s="23" t="str">
        <f>IF(Eksplikatsioon!C69=0,"",Eksplikatsioon!C69)</f>
        <v>ÜÜRITAV PIND</v>
      </c>
      <c r="D68" s="23" t="str">
        <f>IF(Eksplikatsioon!D69=0,"",Eksplikatsioon!D69)</f>
        <v>Aatrium/Fuajee</v>
      </c>
      <c r="E68" s="58">
        <f>IF(Eksplikatsioon!F69=0,"",Eksplikatsioon!F69)</f>
        <v>19.100000000000001</v>
      </c>
      <c r="F68" s="23" t="str">
        <f>IF(Eksplikatsioon!H69=0,"",Eksplikatsioon!H69)</f>
        <v/>
      </c>
      <c r="G68" s="23" t="str">
        <f>IF(Eksplikatsioon!J69=0,"",Eksplikatsioon!J69)</f>
        <v>Ainukasutuses pind</v>
      </c>
      <c r="H68" s="23" t="str">
        <f>IF(Eksplikatsioon!K69=0,"",Eksplikatsioon!K69)</f>
        <v>Terviseamet</v>
      </c>
      <c r="I68" s="23" t="str">
        <f>IF(Eksplikatsioon!L69=0,"",Eksplikatsioon!L69)</f>
        <v>PALDISKI MNT _03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hidden="1">
      <c r="A69" s="23" t="str">
        <f>IF(Eksplikatsioon!A70=0,"",Eksplikatsioon!A70)</f>
        <v>02</v>
      </c>
      <c r="B69" s="60" t="str">
        <f>IF(Eksplikatsioon!B70=0,"",Eksplikatsioon!B70)</f>
        <v>201a</v>
      </c>
      <c r="C69" s="23" t="str">
        <f>IF(Eksplikatsioon!C70=0,"",Eksplikatsioon!C70)</f>
        <v>VERTIKAALSETE ÜHENDUSTEEDE PIND</v>
      </c>
      <c r="D69" s="23" t="str">
        <f>IF(Eksplikatsioon!D70=0,"",Eksplikatsioon!D70)</f>
        <v>Trepp/Trepikoda</v>
      </c>
      <c r="E69" s="58">
        <f>IF(Eksplikatsioon!F70=0,"",Eksplikatsioon!F70)</f>
        <v>12.6</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c r="A70" s="23" t="str">
        <f>IF(Eksplikatsioon!A71=0,"",Eksplikatsioon!A71)</f>
        <v>02</v>
      </c>
      <c r="B70" s="60" t="str">
        <f>IF(Eksplikatsioon!B71=0,"",Eksplikatsioon!B71)</f>
        <v>202</v>
      </c>
      <c r="C70" s="23" t="str">
        <f>IF(Eksplikatsioon!C71=0,"",Eksplikatsioon!C71)</f>
        <v>VERTIKAALSETE ÜHENDUSTEEDE PIND</v>
      </c>
      <c r="D70" s="23" t="str">
        <f>IF(Eksplikatsioon!D71=0,"",Eksplikatsioon!D71)</f>
        <v>Trepp/Trepikoda</v>
      </c>
      <c r="E70" s="58">
        <f>IF(Eksplikatsioon!F71=0,"",Eksplikatsioon!F71)</f>
        <v>14.6</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hidden="1">
      <c r="A71" s="23" t="str">
        <f>IF(Eksplikatsioon!A72=0,"",Eksplikatsioon!A72)</f>
        <v>02</v>
      </c>
      <c r="B71" s="60" t="str">
        <f>IF(Eksplikatsioon!B72=0,"",Eksplikatsioon!B72)</f>
        <v>203</v>
      </c>
      <c r="C71" s="23" t="str">
        <f>IF(Eksplikatsioon!C72=0,"",Eksplikatsioon!C72)</f>
        <v>VERTIKAALSETE ÜHENDUSTEEDE PIND</v>
      </c>
      <c r="D71" s="23" t="str">
        <f>IF(Eksplikatsioon!D72=0,"",Eksplikatsioon!D72)</f>
        <v>Trepp/Trepikoda</v>
      </c>
      <c r="E71" s="58">
        <f>IF(Eksplikatsioon!F72=0,"",Eksplikatsioon!F72)</f>
        <v>14.5</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02</v>
      </c>
      <c r="B72" s="60" t="str">
        <f>IF(Eksplikatsioon!B73=0,"",Eksplikatsioon!B73)</f>
        <v>204</v>
      </c>
      <c r="C72" s="23" t="str">
        <f>IF(Eksplikatsioon!C73=0,"",Eksplikatsioon!C73)</f>
        <v>ÜÜRITAV PIND</v>
      </c>
      <c r="D72" s="23" t="str">
        <f>IF(Eksplikatsioon!D73=0,"",Eksplikatsioon!D73)</f>
        <v>Laboratoorium</v>
      </c>
      <c r="E72" s="58">
        <f>IF(Eksplikatsioon!F73=0,"",Eksplikatsioon!F73)</f>
        <v>29</v>
      </c>
      <c r="F72" s="23" t="str">
        <f>IF(Eksplikatsioon!H73=0,"",Eksplikatsioon!H73)</f>
        <v/>
      </c>
      <c r="G72" s="23" t="str">
        <f>IF(Eksplikatsioon!J73=0,"",Eksplikatsioon!J73)</f>
        <v>Ainukasutuses pind</v>
      </c>
      <c r="H72" s="23" t="str">
        <f>IF(Eksplikatsioon!K73=0,"",Eksplikatsioon!K73)</f>
        <v>Terviseamet</v>
      </c>
      <c r="I72" s="23" t="str">
        <f>IF(Eksplikatsioon!L73=0,"",Eksplikatsioon!L73)</f>
        <v>PALDISKI MNT _03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hidden="1">
      <c r="A73" s="23" t="str">
        <f>IF(Eksplikatsioon!A74=0,"",Eksplikatsioon!A74)</f>
        <v>02</v>
      </c>
      <c r="B73" s="60" t="str">
        <f>IF(Eksplikatsioon!B74=0,"",Eksplikatsioon!B74)</f>
        <v>205</v>
      </c>
      <c r="C73" s="23" t="str">
        <f>IF(Eksplikatsioon!C74=0,"",Eksplikatsioon!C74)</f>
        <v>ÜÜRITAV PIND</v>
      </c>
      <c r="D73" s="23" t="str">
        <f>IF(Eksplikatsioon!D74=0,"",Eksplikatsioon!D74)</f>
        <v>Koridor</v>
      </c>
      <c r="E73" s="58">
        <f>IF(Eksplikatsioon!F74=0,"",Eksplikatsioon!F74)</f>
        <v>58.5</v>
      </c>
      <c r="F73" s="23" t="str">
        <f>IF(Eksplikatsioon!H74=0,"",Eksplikatsioon!H74)</f>
        <v/>
      </c>
      <c r="G73" s="23" t="str">
        <f>IF(Eksplikatsioon!J74=0,"",Eksplikatsioon!J74)</f>
        <v>Ainukasutuses pind</v>
      </c>
      <c r="H73" s="23" t="str">
        <f>IF(Eksplikatsioon!K74=0,"",Eksplikatsioon!K74)</f>
        <v>Terviseamet</v>
      </c>
      <c r="I73" s="23" t="str">
        <f>IF(Eksplikatsioon!L74=0,"",Eksplikatsioon!L74)</f>
        <v>PALDISKI MNT _03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02</v>
      </c>
      <c r="B74" s="60" t="str">
        <f>IF(Eksplikatsioon!B75=0,"",Eksplikatsioon!B75)</f>
        <v>206</v>
      </c>
      <c r="C74" s="23" t="str">
        <f>IF(Eksplikatsioon!C75=0,"",Eksplikatsioon!C75)</f>
        <v>ÜÜRITAV PIND</v>
      </c>
      <c r="D74" s="23" t="str">
        <f>IF(Eksplikatsioon!D75=0,"",Eksplikatsioon!D75)</f>
        <v>Laboratoorium</v>
      </c>
      <c r="E74" s="58">
        <f>IF(Eksplikatsioon!F75=0,"",Eksplikatsioon!F75)</f>
        <v>9.6</v>
      </c>
      <c r="F74" s="23" t="str">
        <f>IF(Eksplikatsioon!H75=0,"",Eksplikatsioon!H75)</f>
        <v/>
      </c>
      <c r="G74" s="23" t="str">
        <f>IF(Eksplikatsioon!J75=0,"",Eksplikatsioon!J75)</f>
        <v>Ainukasutuses pind</v>
      </c>
      <c r="H74" s="23" t="str">
        <f>IF(Eksplikatsioon!K75=0,"",Eksplikatsioon!K75)</f>
        <v>Terviseamet</v>
      </c>
      <c r="I74" s="23" t="str">
        <f>IF(Eksplikatsioon!L75=0,"",Eksplikatsioon!L75)</f>
        <v>PALDISKI MNT _03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02</v>
      </c>
      <c r="B75" s="60" t="str">
        <f>IF(Eksplikatsioon!B76=0,"",Eksplikatsioon!B76)</f>
        <v>207</v>
      </c>
      <c r="C75" s="23" t="str">
        <f>IF(Eksplikatsioon!C76=0,"",Eksplikatsioon!C76)</f>
        <v>ÜÜRITAV PIND</v>
      </c>
      <c r="D75" s="23" t="str">
        <f>IF(Eksplikatsioon!D76=0,"",Eksplikatsioon!D76)</f>
        <v>Laboratoorium</v>
      </c>
      <c r="E75" s="58">
        <f>IF(Eksplikatsioon!F76=0,"",Eksplikatsioon!F76)</f>
        <v>15.7</v>
      </c>
      <c r="F75" s="23" t="str">
        <f>IF(Eksplikatsioon!H76=0,"",Eksplikatsioon!H76)</f>
        <v/>
      </c>
      <c r="G75" s="23" t="str">
        <f>IF(Eksplikatsioon!J76=0,"",Eksplikatsioon!J76)</f>
        <v>Ainukasutuses pind</v>
      </c>
      <c r="H75" s="23" t="str">
        <f>IF(Eksplikatsioon!K76=0,"",Eksplikatsioon!K76)</f>
        <v>Terviseamet</v>
      </c>
      <c r="I75" s="23" t="str">
        <f>IF(Eksplikatsioon!L76=0,"",Eksplikatsioon!L76)</f>
        <v>PALDISKI MNT _03</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02</v>
      </c>
      <c r="B76" s="60" t="str">
        <f>IF(Eksplikatsioon!B77=0,"",Eksplikatsioon!B77)</f>
        <v>208</v>
      </c>
      <c r="C76" s="23" t="str">
        <f>IF(Eksplikatsioon!C77=0,"",Eksplikatsioon!C77)</f>
        <v>ÜÜRITAV PIND</v>
      </c>
      <c r="D76" s="23" t="str">
        <f>IF(Eksplikatsioon!D77=0,"",Eksplikatsioon!D77)</f>
        <v>Laboratoorium</v>
      </c>
      <c r="E76" s="58">
        <f>IF(Eksplikatsioon!F77=0,"",Eksplikatsioon!F77)</f>
        <v>12.2</v>
      </c>
      <c r="F76" s="23" t="str">
        <f>IF(Eksplikatsioon!H77=0,"",Eksplikatsioon!H77)</f>
        <v/>
      </c>
      <c r="G76" s="23" t="str">
        <f>IF(Eksplikatsioon!J77=0,"",Eksplikatsioon!J77)</f>
        <v>Ainukasutuses pind</v>
      </c>
      <c r="H76" s="23" t="str">
        <f>IF(Eksplikatsioon!K77=0,"",Eksplikatsioon!K77)</f>
        <v>Terviseamet</v>
      </c>
      <c r="I76" s="23" t="str">
        <f>IF(Eksplikatsioon!L77=0,"",Eksplikatsioon!L77)</f>
        <v>PALDISKI MNT _03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02</v>
      </c>
      <c r="B77" s="60" t="str">
        <f>IF(Eksplikatsioon!B78=0,"",Eksplikatsioon!B78)</f>
        <v>209</v>
      </c>
      <c r="C77" s="23" t="str">
        <f>IF(Eksplikatsioon!C78=0,"",Eksplikatsioon!C78)</f>
        <v>ÜÜRITAV PIND</v>
      </c>
      <c r="D77" s="23" t="str">
        <f>IF(Eksplikatsioon!D78=0,"",Eksplikatsioon!D78)</f>
        <v>Laboratoorium</v>
      </c>
      <c r="E77" s="58">
        <f>IF(Eksplikatsioon!F78=0,"",Eksplikatsioon!F78)</f>
        <v>21.3</v>
      </c>
      <c r="F77" s="23" t="str">
        <f>IF(Eksplikatsioon!H78=0,"",Eksplikatsioon!H78)</f>
        <v/>
      </c>
      <c r="G77" s="23" t="str">
        <f>IF(Eksplikatsioon!J78=0,"",Eksplikatsioon!J78)</f>
        <v>Ainukasutuses pind</v>
      </c>
      <c r="H77" s="23" t="str">
        <f>IF(Eksplikatsioon!K78=0,"",Eksplikatsioon!K78)</f>
        <v>Terviseamet</v>
      </c>
      <c r="I77" s="23" t="str">
        <f>IF(Eksplikatsioon!L78=0,"",Eksplikatsioon!L78)</f>
        <v>PALDISKI MNT _03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02</v>
      </c>
      <c r="B78" s="60" t="str">
        <f>IF(Eksplikatsioon!B79=0,"",Eksplikatsioon!B79)</f>
        <v>210</v>
      </c>
      <c r="C78" s="23" t="str">
        <f>IF(Eksplikatsioon!C79=0,"",Eksplikatsioon!C79)</f>
        <v>ÜÜRITAV PIND</v>
      </c>
      <c r="D78" s="23" t="str">
        <f>IF(Eksplikatsioon!D79=0,"",Eksplikatsioon!D79)</f>
        <v>Laboratoorium</v>
      </c>
      <c r="E78" s="58">
        <f>IF(Eksplikatsioon!F79=0,"",Eksplikatsioon!F79)</f>
        <v>27.5</v>
      </c>
      <c r="F78" s="23" t="str">
        <f>IF(Eksplikatsioon!H79=0,"",Eksplikatsioon!H79)</f>
        <v/>
      </c>
      <c r="G78" s="23" t="str">
        <f>IF(Eksplikatsioon!J79=0,"",Eksplikatsioon!J79)</f>
        <v>Ainukasutuses pind</v>
      </c>
      <c r="H78" s="23" t="str">
        <f>IF(Eksplikatsioon!K79=0,"",Eksplikatsioon!K79)</f>
        <v>Terviseamet</v>
      </c>
      <c r="I78" s="23" t="str">
        <f>IF(Eksplikatsioon!L79=0,"",Eksplikatsioon!L79)</f>
        <v>PALDISKI MNT _03</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02</v>
      </c>
      <c r="B79" s="60" t="str">
        <f>IF(Eksplikatsioon!B80=0,"",Eksplikatsioon!B80)</f>
        <v>211</v>
      </c>
      <c r="C79" s="23" t="str">
        <f>IF(Eksplikatsioon!C80=0,"",Eksplikatsioon!C80)</f>
        <v>ÜÜRITAV PIND</v>
      </c>
      <c r="D79" s="23" t="str">
        <f>IF(Eksplikatsioon!D80=0,"",Eksplikatsioon!D80)</f>
        <v>Laboratoorium</v>
      </c>
      <c r="E79" s="58">
        <f>IF(Eksplikatsioon!F80=0,"",Eksplikatsioon!F80)</f>
        <v>15.7</v>
      </c>
      <c r="F79" s="23" t="str">
        <f>IF(Eksplikatsioon!H80=0,"",Eksplikatsioon!H80)</f>
        <v/>
      </c>
      <c r="G79" s="23" t="str">
        <f>IF(Eksplikatsioon!J80=0,"",Eksplikatsioon!J80)</f>
        <v>Ainukasutuses pind</v>
      </c>
      <c r="H79" s="23" t="str">
        <f>IF(Eksplikatsioon!K80=0,"",Eksplikatsioon!K80)</f>
        <v>Terviseamet</v>
      </c>
      <c r="I79" s="23" t="str">
        <f>IF(Eksplikatsioon!L80=0,"",Eksplikatsioon!L80)</f>
        <v>PALDISKI MNT _03</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02</v>
      </c>
      <c r="B80" s="60" t="str">
        <f>IF(Eksplikatsioon!B81=0,"",Eksplikatsioon!B81)</f>
        <v>212</v>
      </c>
      <c r="C80" s="23" t="str">
        <f>IF(Eksplikatsioon!C81=0,"",Eksplikatsioon!C81)</f>
        <v>ÜÜRITAV PIND</v>
      </c>
      <c r="D80" s="23" t="str">
        <f>IF(Eksplikatsioon!D81=0,"",Eksplikatsioon!D81)</f>
        <v>Laboratoorium</v>
      </c>
      <c r="E80" s="58">
        <f>IF(Eksplikatsioon!F81=0,"",Eksplikatsioon!F81)</f>
        <v>10.199999999999999</v>
      </c>
      <c r="F80" s="23" t="str">
        <f>IF(Eksplikatsioon!H81=0,"",Eksplikatsioon!H81)</f>
        <v/>
      </c>
      <c r="G80" s="23" t="str">
        <f>IF(Eksplikatsioon!J81=0,"",Eksplikatsioon!J81)</f>
        <v>Ainukasutuses pind</v>
      </c>
      <c r="H80" s="23" t="str">
        <f>IF(Eksplikatsioon!K81=0,"",Eksplikatsioon!K81)</f>
        <v>Terviseamet</v>
      </c>
      <c r="I80" s="23" t="str">
        <f>IF(Eksplikatsioon!L81=0,"",Eksplikatsioon!L81)</f>
        <v>PALDISKI MNT _03</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02</v>
      </c>
      <c r="B81" s="60" t="str">
        <f>IF(Eksplikatsioon!B82=0,"",Eksplikatsioon!B82)</f>
        <v>213</v>
      </c>
      <c r="C81" s="23" t="str">
        <f>IF(Eksplikatsioon!C82=0,"",Eksplikatsioon!C82)</f>
        <v>ÜÜRITAV PIND</v>
      </c>
      <c r="D81" s="23" t="str">
        <f>IF(Eksplikatsioon!D82=0,"",Eksplikatsioon!D82)</f>
        <v>Laboratoorium</v>
      </c>
      <c r="E81" s="58">
        <f>IF(Eksplikatsioon!F82=0,"",Eksplikatsioon!F82)</f>
        <v>18.100000000000001</v>
      </c>
      <c r="F81" s="23" t="str">
        <f>IF(Eksplikatsioon!H82=0,"",Eksplikatsioon!H82)</f>
        <v/>
      </c>
      <c r="G81" s="23" t="str">
        <f>IF(Eksplikatsioon!J82=0,"",Eksplikatsioon!J82)</f>
        <v>Ainukasutuses pind</v>
      </c>
      <c r="H81" s="23" t="str">
        <f>IF(Eksplikatsioon!K82=0,"",Eksplikatsioon!K82)</f>
        <v>Terviseamet</v>
      </c>
      <c r="I81" s="23" t="str">
        <f>IF(Eksplikatsioon!L82=0,"",Eksplikatsioon!L82)</f>
        <v>PALDISKI MNT _03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02</v>
      </c>
      <c r="B82" s="60" t="str">
        <f>IF(Eksplikatsioon!B83=0,"",Eksplikatsioon!B83)</f>
        <v>214</v>
      </c>
      <c r="C82" s="23" t="str">
        <f>IF(Eksplikatsioon!C83=0,"",Eksplikatsioon!C83)</f>
        <v>ÜÜRITAV PIND</v>
      </c>
      <c r="D82" s="23" t="str">
        <f>IF(Eksplikatsioon!D83=0,"",Eksplikatsioon!D83)</f>
        <v>Laboratoorium</v>
      </c>
      <c r="E82" s="58">
        <f>IF(Eksplikatsioon!F83=0,"",Eksplikatsioon!F83)</f>
        <v>30.6</v>
      </c>
      <c r="F82" s="23" t="str">
        <f>IF(Eksplikatsioon!H83=0,"",Eksplikatsioon!H83)</f>
        <v/>
      </c>
      <c r="G82" s="23" t="str">
        <f>IF(Eksplikatsioon!J83=0,"",Eksplikatsioon!J83)</f>
        <v>Ainukasutuses pind</v>
      </c>
      <c r="H82" s="23" t="str">
        <f>IF(Eksplikatsioon!K83=0,"",Eksplikatsioon!K83)</f>
        <v>Terviseamet</v>
      </c>
      <c r="I82" s="23" t="str">
        <f>IF(Eksplikatsioon!L83=0,"",Eksplikatsioon!L83)</f>
        <v>PALDISKI MNT _03</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02</v>
      </c>
      <c r="B83" s="60" t="str">
        <f>IF(Eksplikatsioon!B84=0,"",Eksplikatsioon!B84)</f>
        <v>215</v>
      </c>
      <c r="C83" s="23" t="str">
        <f>IF(Eksplikatsioon!C84=0,"",Eksplikatsioon!C84)</f>
        <v>ÜÜRITAV PIND</v>
      </c>
      <c r="D83" s="23" t="str">
        <f>IF(Eksplikatsioon!D84=0,"",Eksplikatsioon!D84)</f>
        <v>Laboratoorium</v>
      </c>
      <c r="E83" s="58">
        <f>IF(Eksplikatsioon!F84=0,"",Eksplikatsioon!F84)</f>
        <v>20.100000000000001</v>
      </c>
      <c r="F83" s="23" t="str">
        <f>IF(Eksplikatsioon!H84=0,"",Eksplikatsioon!H84)</f>
        <v/>
      </c>
      <c r="G83" s="23" t="str">
        <f>IF(Eksplikatsioon!J84=0,"",Eksplikatsioon!J84)</f>
        <v>Ainukasutuses pind</v>
      </c>
      <c r="H83" s="23" t="str">
        <f>IF(Eksplikatsioon!K84=0,"",Eksplikatsioon!K84)</f>
        <v>Terviseamet</v>
      </c>
      <c r="I83" s="23" t="str">
        <f>IF(Eksplikatsioon!L84=0,"",Eksplikatsioon!L84)</f>
        <v>PALDISKI MNT _03</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02</v>
      </c>
      <c r="B84" s="60" t="str">
        <f>IF(Eksplikatsioon!B85=0,"",Eksplikatsioon!B85)</f>
        <v>216</v>
      </c>
      <c r="C84" s="23" t="str">
        <f>IF(Eksplikatsioon!C85=0,"",Eksplikatsioon!C85)</f>
        <v>ÜÜRITAV PIND</v>
      </c>
      <c r="D84" s="23" t="str">
        <f>IF(Eksplikatsioon!D85=0,"",Eksplikatsioon!D85)</f>
        <v>Laboratoorium</v>
      </c>
      <c r="E84" s="58">
        <f>IF(Eksplikatsioon!F85=0,"",Eksplikatsioon!F85)</f>
        <v>26</v>
      </c>
      <c r="F84" s="23" t="str">
        <f>IF(Eksplikatsioon!H85=0,"",Eksplikatsioon!H85)</f>
        <v/>
      </c>
      <c r="G84" s="23" t="str">
        <f>IF(Eksplikatsioon!J85=0,"",Eksplikatsioon!J85)</f>
        <v>Ainukasutuses pind</v>
      </c>
      <c r="H84" s="23" t="str">
        <f>IF(Eksplikatsioon!K85=0,"",Eksplikatsioon!K85)</f>
        <v>Terviseamet</v>
      </c>
      <c r="I84" s="23" t="str">
        <f>IF(Eksplikatsioon!L85=0,"",Eksplikatsioon!L85)</f>
        <v>PALDISKI MNT _03</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hidden="1">
      <c r="A85" s="23" t="str">
        <f>IF(Eksplikatsioon!A86=0,"",Eksplikatsioon!A86)</f>
        <v>02</v>
      </c>
      <c r="B85" s="60" t="str">
        <f>IF(Eksplikatsioon!B86=0,"",Eksplikatsioon!B86)</f>
        <v>217</v>
      </c>
      <c r="C85" s="23" t="str">
        <f>IF(Eksplikatsioon!C86=0,"",Eksplikatsioon!C86)</f>
        <v>ÜÜRITAV PIND</v>
      </c>
      <c r="D85" s="23" t="str">
        <f>IF(Eksplikatsioon!D86=0,"",Eksplikatsioon!D86)</f>
        <v>Hoiuruum/Ladu</v>
      </c>
      <c r="E85" s="58">
        <f>IF(Eksplikatsioon!F86=0,"",Eksplikatsioon!F86)</f>
        <v>9</v>
      </c>
      <c r="F85" s="23" t="str">
        <f>IF(Eksplikatsioon!H86=0,"",Eksplikatsioon!H86)</f>
        <v/>
      </c>
      <c r="G85" s="23" t="str">
        <f>IF(Eksplikatsioon!J86=0,"",Eksplikatsioon!J86)</f>
        <v>Ainukasutuses pind</v>
      </c>
      <c r="H85" s="23" t="str">
        <f>IF(Eksplikatsioon!K86=0,"",Eksplikatsioon!K86)</f>
        <v>Terviseamet</v>
      </c>
      <c r="I85" s="23" t="str">
        <f>IF(Eksplikatsioon!L86=0,"",Eksplikatsioon!L86)</f>
        <v>PALDISKI MNT _03</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hidden="1">
      <c r="A86" s="23" t="str">
        <f>IF(Eksplikatsioon!A87=0,"",Eksplikatsioon!A87)</f>
        <v>02</v>
      </c>
      <c r="B86" s="60" t="str">
        <f>IF(Eksplikatsioon!B87=0,"",Eksplikatsioon!B87)</f>
        <v>218</v>
      </c>
      <c r="C86" s="23" t="str">
        <f>IF(Eksplikatsioon!C87=0,"",Eksplikatsioon!C87)</f>
        <v>ÜÜRITAV PIND</v>
      </c>
      <c r="D86" s="23" t="str">
        <f>IF(Eksplikatsioon!D87=0,"",Eksplikatsioon!D87)</f>
        <v>Hoiuruum/Ladu</v>
      </c>
      <c r="E86" s="58">
        <f>IF(Eksplikatsioon!F87=0,"",Eksplikatsioon!F87)</f>
        <v>7.9</v>
      </c>
      <c r="F86" s="23" t="str">
        <f>IF(Eksplikatsioon!H87=0,"",Eksplikatsioon!H87)</f>
        <v/>
      </c>
      <c r="G86" s="23" t="str">
        <f>IF(Eksplikatsioon!J87=0,"",Eksplikatsioon!J87)</f>
        <v>Ainukasutuses pind</v>
      </c>
      <c r="H86" s="23" t="str">
        <f>IF(Eksplikatsioon!K87=0,"",Eksplikatsioon!K87)</f>
        <v>Terviseamet</v>
      </c>
      <c r="I86" s="23" t="str">
        <f>IF(Eksplikatsioon!L87=0,"",Eksplikatsioon!L87)</f>
        <v>PALDISKI MNT _03</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hidden="1">
      <c r="A87" s="23" t="str">
        <f>IF(Eksplikatsioon!A88=0,"",Eksplikatsioon!A88)</f>
        <v>02</v>
      </c>
      <c r="B87" s="60" t="str">
        <f>IF(Eksplikatsioon!B88=0,"",Eksplikatsioon!B88)</f>
        <v>219</v>
      </c>
      <c r="C87" s="23" t="str">
        <f>IF(Eksplikatsioon!C88=0,"",Eksplikatsioon!C88)</f>
        <v>ÜÜRITAV PIND</v>
      </c>
      <c r="D87" s="23" t="str">
        <f>IF(Eksplikatsioon!D88=0,"",Eksplikatsioon!D88)</f>
        <v>Hoiuruum/Ladu</v>
      </c>
      <c r="E87" s="58">
        <f>IF(Eksplikatsioon!F88=0,"",Eksplikatsioon!F88)</f>
        <v>9.4</v>
      </c>
      <c r="F87" s="23" t="str">
        <f>IF(Eksplikatsioon!H88=0,"",Eksplikatsioon!H88)</f>
        <v/>
      </c>
      <c r="G87" s="23" t="str">
        <f>IF(Eksplikatsioon!J88=0,"",Eksplikatsioon!J88)</f>
        <v>Ainukasutuses pind</v>
      </c>
      <c r="H87" s="23" t="str">
        <f>IF(Eksplikatsioon!K88=0,"",Eksplikatsioon!K88)</f>
        <v>Terviseamet</v>
      </c>
      <c r="I87" s="23" t="str">
        <f>IF(Eksplikatsioon!L88=0,"",Eksplikatsioon!L88)</f>
        <v>PALDISKI MNT _03</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hidden="1">
      <c r="A88" s="23" t="str">
        <f>IF(Eksplikatsioon!A89=0,"",Eksplikatsioon!A89)</f>
        <v>02</v>
      </c>
      <c r="B88" s="60" t="str">
        <f>IF(Eksplikatsioon!B89=0,"",Eksplikatsioon!B89)</f>
        <v>220</v>
      </c>
      <c r="C88" s="23" t="str">
        <f>IF(Eksplikatsioon!C89=0,"",Eksplikatsioon!C89)</f>
        <v>ÜÜRITAV PIND</v>
      </c>
      <c r="D88" s="23" t="str">
        <f>IF(Eksplikatsioon!D89=0,"",Eksplikatsioon!D89)</f>
        <v>Hoiuruum/Ladu</v>
      </c>
      <c r="E88" s="58">
        <f>IF(Eksplikatsioon!F89=0,"",Eksplikatsioon!F89)</f>
        <v>11.2</v>
      </c>
      <c r="F88" s="23" t="str">
        <f>IF(Eksplikatsioon!H89=0,"",Eksplikatsioon!H89)</f>
        <v/>
      </c>
      <c r="G88" s="23" t="str">
        <f>IF(Eksplikatsioon!J89=0,"",Eksplikatsioon!J89)</f>
        <v>Ainukasutuses pind</v>
      </c>
      <c r="H88" s="23" t="str">
        <f>IF(Eksplikatsioon!K89=0,"",Eksplikatsioon!K89)</f>
        <v>Terviseamet</v>
      </c>
      <c r="I88" s="23" t="str">
        <f>IF(Eksplikatsioon!L89=0,"",Eksplikatsioon!L89)</f>
        <v>PALDISKI MNT _03</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c r="A89" s="23" t="str">
        <f>IF(Eksplikatsioon!A90=0,"",Eksplikatsioon!A90)</f>
        <v>02</v>
      </c>
      <c r="B89" s="60" t="str">
        <f>IF(Eksplikatsioon!B90=0,"",Eksplikatsioon!B90)</f>
        <v>221</v>
      </c>
      <c r="C89" s="23" t="str">
        <f>IF(Eksplikatsioon!C90=0,"",Eksplikatsioon!C90)</f>
        <v>ÜÜRITAV PIND</v>
      </c>
      <c r="D89" s="23" t="str">
        <f>IF(Eksplikatsioon!D90=0,"",Eksplikatsioon!D90)</f>
        <v>WC</v>
      </c>
      <c r="E89" s="58">
        <f>IF(Eksplikatsioon!F90=0,"",Eksplikatsioon!F90)</f>
        <v>2.8</v>
      </c>
      <c r="F89" s="23" t="str">
        <f>IF(Eksplikatsioon!H90=0,"",Eksplikatsioon!H90)</f>
        <v/>
      </c>
      <c r="G89" s="23" t="str">
        <f>IF(Eksplikatsioon!J90=0,"",Eksplikatsioon!J90)</f>
        <v>Ainukasutuses pind</v>
      </c>
      <c r="H89" s="23" t="str">
        <f>IF(Eksplikatsioon!K90=0,"",Eksplikatsioon!K90)</f>
        <v>Terviseamet</v>
      </c>
      <c r="I89" s="23" t="str">
        <f>IF(Eksplikatsioon!L90=0,"",Eksplikatsioon!L90)</f>
        <v>PALDISKI MNT _03</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hidden="1">
      <c r="A90" s="23" t="str">
        <f>IF(Eksplikatsioon!A91=0,"",Eksplikatsioon!A91)</f>
        <v>02</v>
      </c>
      <c r="B90" s="60" t="str">
        <f>IF(Eksplikatsioon!B91=0,"",Eksplikatsioon!B91)</f>
        <v>222</v>
      </c>
      <c r="C90" s="23" t="str">
        <f>IF(Eksplikatsioon!C91=0,"",Eksplikatsioon!C91)</f>
        <v>ÜÜRITAV PIND</v>
      </c>
      <c r="D90" s="23" t="str">
        <f>IF(Eksplikatsioon!D91=0,"",Eksplikatsioon!D91)</f>
        <v>Koristus- ja hooldusruum</v>
      </c>
      <c r="E90" s="58">
        <f>IF(Eksplikatsioon!F91=0,"",Eksplikatsioon!F91)</f>
        <v>4.0999999999999996</v>
      </c>
      <c r="F90" s="23" t="str">
        <f>IF(Eksplikatsioon!H91=0,"",Eksplikatsioon!H91)</f>
        <v/>
      </c>
      <c r="G90" s="23" t="str">
        <f>IF(Eksplikatsioon!J91=0,"",Eksplikatsioon!J91)</f>
        <v>Ainukasutuses pind</v>
      </c>
      <c r="H90" s="23" t="str">
        <f>IF(Eksplikatsioon!K91=0,"",Eksplikatsioon!K91)</f>
        <v>Terviseamet</v>
      </c>
      <c r="I90" s="23" t="str">
        <f>IF(Eksplikatsioon!L91=0,"",Eksplikatsioon!L91)</f>
        <v>PALDISKI MNT _03</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c r="A91" s="23" t="str">
        <f>IF(Eksplikatsioon!A92=0,"",Eksplikatsioon!A92)</f>
        <v>02</v>
      </c>
      <c r="B91" s="60" t="str">
        <f>IF(Eksplikatsioon!B92=0,"",Eksplikatsioon!B92)</f>
        <v>223</v>
      </c>
      <c r="C91" s="23" t="str">
        <f>IF(Eksplikatsioon!C92=0,"",Eksplikatsioon!C92)</f>
        <v>ÜÜRITAV PIND</v>
      </c>
      <c r="D91" s="23" t="str">
        <f>IF(Eksplikatsioon!D92=0,"",Eksplikatsioon!D92)</f>
        <v>Riietusruum</v>
      </c>
      <c r="E91" s="58">
        <f>IF(Eksplikatsioon!F92=0,"",Eksplikatsioon!F92)</f>
        <v>23.2</v>
      </c>
      <c r="F91" s="23" t="str">
        <f>IF(Eksplikatsioon!H92=0,"",Eksplikatsioon!H92)</f>
        <v/>
      </c>
      <c r="G91" s="23" t="str">
        <f>IF(Eksplikatsioon!J92=0,"",Eksplikatsioon!J92)</f>
        <v>Ainukasutuses pind</v>
      </c>
      <c r="H91" s="23" t="str">
        <f>IF(Eksplikatsioon!K92=0,"",Eksplikatsioon!K92)</f>
        <v>Terviseamet</v>
      </c>
      <c r="I91" s="23" t="str">
        <f>IF(Eksplikatsioon!L92=0,"",Eksplikatsioon!L92)</f>
        <v>PALDISKI MNT _03</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c r="A92" s="23" t="str">
        <f>IF(Eksplikatsioon!A93=0,"",Eksplikatsioon!A93)</f>
        <v>02</v>
      </c>
      <c r="B92" s="60" t="str">
        <f>IF(Eksplikatsioon!B93=0,"",Eksplikatsioon!B93)</f>
        <v>224</v>
      </c>
      <c r="C92" s="23" t="str">
        <f>IF(Eksplikatsioon!C93=0,"",Eksplikatsioon!C93)</f>
        <v>ÜÜRITAV PIND</v>
      </c>
      <c r="D92" s="23" t="str">
        <f>IF(Eksplikatsioon!D93=0,"",Eksplikatsioon!D93)</f>
        <v>WC</v>
      </c>
      <c r="E92" s="58">
        <f>IF(Eksplikatsioon!F93=0,"",Eksplikatsioon!F93)</f>
        <v>2.4</v>
      </c>
      <c r="F92" s="23" t="str">
        <f>IF(Eksplikatsioon!H93=0,"",Eksplikatsioon!H93)</f>
        <v/>
      </c>
      <c r="G92" s="23" t="str">
        <f>IF(Eksplikatsioon!J93=0,"",Eksplikatsioon!J93)</f>
        <v>Ainukasutuses pind</v>
      </c>
      <c r="H92" s="23" t="str">
        <f>IF(Eksplikatsioon!K93=0,"",Eksplikatsioon!K93)</f>
        <v>Terviseamet</v>
      </c>
      <c r="I92" s="23" t="str">
        <f>IF(Eksplikatsioon!L93=0,"",Eksplikatsioon!L93)</f>
        <v>PALDISKI MNT _03</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c r="A93" s="23" t="str">
        <f>IF(Eksplikatsioon!A94=0,"",Eksplikatsioon!A94)</f>
        <v>02</v>
      </c>
      <c r="B93" s="60" t="str">
        <f>IF(Eksplikatsioon!B94=0,"",Eksplikatsioon!B94)</f>
        <v>225</v>
      </c>
      <c r="C93" s="23" t="str">
        <f>IF(Eksplikatsioon!C94=0,"",Eksplikatsioon!C94)</f>
        <v>ÜÜRITAV PIND</v>
      </c>
      <c r="D93" s="23" t="str">
        <f>IF(Eksplikatsioon!D94=0,"",Eksplikatsioon!D94)</f>
        <v>Pesuruum</v>
      </c>
      <c r="E93" s="58">
        <f>IF(Eksplikatsioon!F94=0,"",Eksplikatsioon!F94)</f>
        <v>7.4</v>
      </c>
      <c r="F93" s="23" t="str">
        <f>IF(Eksplikatsioon!H94=0,"",Eksplikatsioon!H94)</f>
        <v/>
      </c>
      <c r="G93" s="23" t="str">
        <f>IF(Eksplikatsioon!J94=0,"",Eksplikatsioon!J94)</f>
        <v>Ainukasutuses pind</v>
      </c>
      <c r="H93" s="23" t="str">
        <f>IF(Eksplikatsioon!K94=0,"",Eksplikatsioon!K94)</f>
        <v>Terviseamet</v>
      </c>
      <c r="I93" s="23" t="str">
        <f>IF(Eksplikatsioon!L94=0,"",Eksplikatsioon!L94)</f>
        <v>PALDISKI MNT _03</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hidden="1">
      <c r="A94" s="23" t="str">
        <f>IF(Eksplikatsioon!A95=0,"",Eksplikatsioon!A95)</f>
        <v>02</v>
      </c>
      <c r="B94" s="60" t="str">
        <f>IF(Eksplikatsioon!B95=0,"",Eksplikatsioon!B95)</f>
        <v>226</v>
      </c>
      <c r="C94" s="23" t="str">
        <f>IF(Eksplikatsioon!C95=0,"",Eksplikatsioon!C95)</f>
        <v>ÜÜRITAV PIND</v>
      </c>
      <c r="D94" s="23" t="str">
        <f>IF(Eksplikatsioon!D95=0,"",Eksplikatsioon!D95)</f>
        <v>Kabinet/Büroo</v>
      </c>
      <c r="E94" s="58">
        <f>IF(Eksplikatsioon!F95=0,"",Eksplikatsioon!F95)</f>
        <v>26.8</v>
      </c>
      <c r="F94" s="23" t="str">
        <f>IF(Eksplikatsioon!H95=0,"",Eksplikatsioon!H95)</f>
        <v/>
      </c>
      <c r="G94" s="23" t="str">
        <f>IF(Eksplikatsioon!J95=0,"",Eksplikatsioon!J95)</f>
        <v>Ainukasutuses pind</v>
      </c>
      <c r="H94" s="23" t="str">
        <f>IF(Eksplikatsioon!K95=0,"",Eksplikatsioon!K95)</f>
        <v>Terviseamet</v>
      </c>
      <c r="I94" s="23" t="str">
        <f>IF(Eksplikatsioon!L95=0,"",Eksplikatsioon!L95)</f>
        <v>PALDISKI MNT _03</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02</v>
      </c>
      <c r="B95" s="60" t="str">
        <f>IF(Eksplikatsioon!B96=0,"",Eksplikatsioon!B96)</f>
        <v>227</v>
      </c>
      <c r="C95" s="23" t="str">
        <f>IF(Eksplikatsioon!C96=0,"",Eksplikatsioon!C96)</f>
        <v>ÜÜRITAV PIND</v>
      </c>
      <c r="D95" s="23" t="str">
        <f>IF(Eksplikatsioon!D96=0,"",Eksplikatsioon!D96)</f>
        <v>Laboratoorium</v>
      </c>
      <c r="E95" s="58">
        <f>IF(Eksplikatsioon!F96=0,"",Eksplikatsioon!F96)</f>
        <v>12.2</v>
      </c>
      <c r="F95" s="23" t="str">
        <f>IF(Eksplikatsioon!H96=0,"",Eksplikatsioon!H96)</f>
        <v/>
      </c>
      <c r="G95" s="23" t="str">
        <f>IF(Eksplikatsioon!J96=0,"",Eksplikatsioon!J96)</f>
        <v>Ainukasutuses pind</v>
      </c>
      <c r="H95" s="23" t="str">
        <f>IF(Eksplikatsioon!K96=0,"",Eksplikatsioon!K96)</f>
        <v>Terviseamet</v>
      </c>
      <c r="I95" s="23" t="str">
        <f>IF(Eksplikatsioon!L96=0,"",Eksplikatsioon!L96)</f>
        <v>PALDISKI MNT _03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hidden="1">
      <c r="A96" s="23" t="str">
        <f>IF(Eksplikatsioon!A97=0,"",Eksplikatsioon!A97)</f>
        <v>02</v>
      </c>
      <c r="B96" s="60" t="str">
        <f>IF(Eksplikatsioon!B97=0,"",Eksplikatsioon!B97)</f>
        <v>228</v>
      </c>
      <c r="C96" s="23" t="str">
        <f>IF(Eksplikatsioon!C97=0,"",Eksplikatsioon!C97)</f>
        <v>ÜÜRITAV PIND</v>
      </c>
      <c r="D96" s="23" t="str">
        <f>IF(Eksplikatsioon!D97=0,"",Eksplikatsioon!D97)</f>
        <v>Nõupidamise ruum</v>
      </c>
      <c r="E96" s="58">
        <f>IF(Eksplikatsioon!F97=0,"",Eksplikatsioon!F97)</f>
        <v>10.4</v>
      </c>
      <c r="F96" s="23" t="str">
        <f>IF(Eksplikatsioon!H97=0,"",Eksplikatsioon!H97)</f>
        <v/>
      </c>
      <c r="G96" s="23" t="str">
        <f>IF(Eksplikatsioon!J97=0,"",Eksplikatsioon!J97)</f>
        <v>Ainukasutuses pind</v>
      </c>
      <c r="H96" s="23" t="str">
        <f>IF(Eksplikatsioon!K97=0,"",Eksplikatsioon!K97)</f>
        <v>Terviseamet</v>
      </c>
      <c r="I96" s="23" t="str">
        <f>IF(Eksplikatsioon!L97=0,"",Eksplikatsioon!L97)</f>
        <v>PALDISKI MNT _03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02</v>
      </c>
      <c r="B97" s="60" t="str">
        <f>IF(Eksplikatsioon!B98=0,"",Eksplikatsioon!B98)</f>
        <v>229</v>
      </c>
      <c r="C97" s="23" t="str">
        <f>IF(Eksplikatsioon!C98=0,"",Eksplikatsioon!C98)</f>
        <v>ÜÜRITAV PIND</v>
      </c>
      <c r="D97" s="23" t="str">
        <f>IF(Eksplikatsioon!D98=0,"",Eksplikatsioon!D98)</f>
        <v>Laboratoorium</v>
      </c>
      <c r="E97" s="58">
        <f>IF(Eksplikatsioon!F98=0,"",Eksplikatsioon!F98)</f>
        <v>12.5</v>
      </c>
      <c r="F97" s="23" t="str">
        <f>IF(Eksplikatsioon!H98=0,"",Eksplikatsioon!H98)</f>
        <v/>
      </c>
      <c r="G97" s="23" t="str">
        <f>IF(Eksplikatsioon!J98=0,"",Eksplikatsioon!J98)</f>
        <v>Ainukasutuses pind</v>
      </c>
      <c r="H97" s="23" t="str">
        <f>IF(Eksplikatsioon!K98=0,"",Eksplikatsioon!K98)</f>
        <v>Terviseamet</v>
      </c>
      <c r="I97" s="23" t="str">
        <f>IF(Eksplikatsioon!L98=0,"",Eksplikatsioon!L98)</f>
        <v>PALDISKI MNT _03</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02</v>
      </c>
      <c r="B98" s="60" t="str">
        <f>IF(Eksplikatsioon!B99=0,"",Eksplikatsioon!B99)</f>
        <v>230</v>
      </c>
      <c r="C98" s="23" t="str">
        <f>IF(Eksplikatsioon!C99=0,"",Eksplikatsioon!C99)</f>
        <v>ÜÜRITAV PIND</v>
      </c>
      <c r="D98" s="23" t="str">
        <f>IF(Eksplikatsioon!D99=0,"",Eksplikatsioon!D99)</f>
        <v>Laboratoorium</v>
      </c>
      <c r="E98" s="58">
        <f>IF(Eksplikatsioon!F99=0,"",Eksplikatsioon!F99)</f>
        <v>19.5</v>
      </c>
      <c r="F98" s="23" t="str">
        <f>IF(Eksplikatsioon!H99=0,"",Eksplikatsioon!H99)</f>
        <v/>
      </c>
      <c r="G98" s="23" t="str">
        <f>IF(Eksplikatsioon!J99=0,"",Eksplikatsioon!J99)</f>
        <v>Ainukasutuses pind</v>
      </c>
      <c r="H98" s="23" t="str">
        <f>IF(Eksplikatsioon!K99=0,"",Eksplikatsioon!K99)</f>
        <v>Terviseamet</v>
      </c>
      <c r="I98" s="23" t="str">
        <f>IF(Eksplikatsioon!L99=0,"",Eksplikatsioon!L99)</f>
        <v>PALDISKI MNT _03</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02</v>
      </c>
      <c r="B99" s="60" t="str">
        <f>IF(Eksplikatsioon!B100=0,"",Eksplikatsioon!B100)</f>
        <v>231</v>
      </c>
      <c r="C99" s="23" t="str">
        <f>IF(Eksplikatsioon!C100=0,"",Eksplikatsioon!C100)</f>
        <v>ÜÜRITAV PIND</v>
      </c>
      <c r="D99" s="23" t="str">
        <f>IF(Eksplikatsioon!D100=0,"",Eksplikatsioon!D100)</f>
        <v>Laboratoorium</v>
      </c>
      <c r="E99" s="58">
        <f>IF(Eksplikatsioon!F100=0,"",Eksplikatsioon!F100)</f>
        <v>31</v>
      </c>
      <c r="F99" s="23" t="str">
        <f>IF(Eksplikatsioon!H100=0,"",Eksplikatsioon!H100)</f>
        <v/>
      </c>
      <c r="G99" s="23" t="str">
        <f>IF(Eksplikatsioon!J100=0,"",Eksplikatsioon!J100)</f>
        <v>Ainukasutuses pind</v>
      </c>
      <c r="H99" s="23" t="str">
        <f>IF(Eksplikatsioon!K100=0,"",Eksplikatsioon!K100)</f>
        <v>Terviseamet</v>
      </c>
      <c r="I99" s="23" t="str">
        <f>IF(Eksplikatsioon!L100=0,"",Eksplikatsioon!L100)</f>
        <v>PALDISKI MNT _03</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02</v>
      </c>
      <c r="B100" s="60" t="str">
        <f>IF(Eksplikatsioon!B101=0,"",Eksplikatsioon!B101)</f>
        <v>232</v>
      </c>
      <c r="C100" s="23" t="str">
        <f>IF(Eksplikatsioon!C101=0,"",Eksplikatsioon!C101)</f>
        <v>ÜÜRITAV PIND</v>
      </c>
      <c r="D100" s="23" t="str">
        <f>IF(Eksplikatsioon!D101=0,"",Eksplikatsioon!D101)</f>
        <v>Laboratoorium</v>
      </c>
      <c r="E100" s="58">
        <f>IF(Eksplikatsioon!F101=0,"",Eksplikatsioon!F101)</f>
        <v>16.5</v>
      </c>
      <c r="F100" s="23" t="str">
        <f>IF(Eksplikatsioon!H101=0,"",Eksplikatsioon!H101)</f>
        <v/>
      </c>
      <c r="G100" s="23" t="str">
        <f>IF(Eksplikatsioon!J101=0,"",Eksplikatsioon!J101)</f>
        <v>Ainukasutuses pind</v>
      </c>
      <c r="H100" s="23" t="str">
        <f>IF(Eksplikatsioon!K101=0,"",Eksplikatsioon!K101)</f>
        <v>Terviseamet</v>
      </c>
      <c r="I100" s="23" t="str">
        <f>IF(Eksplikatsioon!L101=0,"",Eksplikatsioon!L101)</f>
        <v>PALDISKI MNT _03</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02</v>
      </c>
      <c r="B101" s="60" t="str">
        <f>IF(Eksplikatsioon!B102=0,"",Eksplikatsioon!B102)</f>
        <v>233</v>
      </c>
      <c r="C101" s="23" t="str">
        <f>IF(Eksplikatsioon!C102=0,"",Eksplikatsioon!C102)</f>
        <v>ÜÜRITAV PIND</v>
      </c>
      <c r="D101" s="23" t="str">
        <f>IF(Eksplikatsioon!D102=0,"",Eksplikatsioon!D102)</f>
        <v>Laboratoorium</v>
      </c>
      <c r="E101" s="58">
        <f>IF(Eksplikatsioon!F102=0,"",Eksplikatsioon!F102)</f>
        <v>14.4</v>
      </c>
      <c r="F101" s="23" t="str">
        <f>IF(Eksplikatsioon!H102=0,"",Eksplikatsioon!H102)</f>
        <v/>
      </c>
      <c r="G101" s="23" t="str">
        <f>IF(Eksplikatsioon!J102=0,"",Eksplikatsioon!J102)</f>
        <v>Ainukasutuses pind</v>
      </c>
      <c r="H101" s="23" t="str">
        <f>IF(Eksplikatsioon!K102=0,"",Eksplikatsioon!K102)</f>
        <v>Terviseamet</v>
      </c>
      <c r="I101" s="23" t="str">
        <f>IF(Eksplikatsioon!L102=0,"",Eksplikatsioon!L102)</f>
        <v>PALDISKI MNT _03</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02</v>
      </c>
      <c r="B102" s="60" t="str">
        <f>IF(Eksplikatsioon!B103=0,"",Eksplikatsioon!B103)</f>
        <v>234</v>
      </c>
      <c r="C102" s="23" t="str">
        <f>IF(Eksplikatsioon!C103=0,"",Eksplikatsioon!C103)</f>
        <v>ÜÜRITAV PIND</v>
      </c>
      <c r="D102" s="23" t="str">
        <f>IF(Eksplikatsioon!D103=0,"",Eksplikatsioon!D103)</f>
        <v>Laboratoorium</v>
      </c>
      <c r="E102" s="58">
        <f>IF(Eksplikatsioon!F103=0,"",Eksplikatsioon!F103)</f>
        <v>18</v>
      </c>
      <c r="F102" s="23" t="str">
        <f>IF(Eksplikatsioon!H103=0,"",Eksplikatsioon!H103)</f>
        <v/>
      </c>
      <c r="G102" s="23" t="str">
        <f>IF(Eksplikatsioon!J103=0,"",Eksplikatsioon!J103)</f>
        <v>Ainukasutuses pind</v>
      </c>
      <c r="H102" s="23" t="str">
        <f>IF(Eksplikatsioon!K103=0,"",Eksplikatsioon!K103)</f>
        <v>Terviseamet</v>
      </c>
      <c r="I102" s="23" t="str">
        <f>IF(Eksplikatsioon!L103=0,"",Eksplikatsioon!L103)</f>
        <v>PALDISKI MNT _03</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02</v>
      </c>
      <c r="B103" s="60" t="str">
        <f>IF(Eksplikatsioon!B104=0,"",Eksplikatsioon!B104)</f>
        <v>235</v>
      </c>
      <c r="C103" s="23" t="str">
        <f>IF(Eksplikatsioon!C104=0,"",Eksplikatsioon!C104)</f>
        <v>ÜÜRITAV PIND</v>
      </c>
      <c r="D103" s="23" t="str">
        <f>IF(Eksplikatsioon!D104=0,"",Eksplikatsioon!D104)</f>
        <v>Laboratoorium</v>
      </c>
      <c r="E103" s="58">
        <f>IF(Eksplikatsioon!F104=0,"",Eksplikatsioon!F104)</f>
        <v>35.1</v>
      </c>
      <c r="F103" s="23" t="str">
        <f>IF(Eksplikatsioon!H104=0,"",Eksplikatsioon!H104)</f>
        <v/>
      </c>
      <c r="G103" s="23" t="str">
        <f>IF(Eksplikatsioon!J104=0,"",Eksplikatsioon!J104)</f>
        <v>Ainukasutuses pind</v>
      </c>
      <c r="H103" s="23" t="str">
        <f>IF(Eksplikatsioon!K104=0,"",Eksplikatsioon!K104)</f>
        <v>Terviseamet</v>
      </c>
      <c r="I103" s="23" t="str">
        <f>IF(Eksplikatsioon!L104=0,"",Eksplikatsioon!L104)</f>
        <v>PALDISKI MNT _03</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02</v>
      </c>
      <c r="B104" s="60" t="str">
        <f>IF(Eksplikatsioon!B105=0,"",Eksplikatsioon!B105)</f>
        <v>236</v>
      </c>
      <c r="C104" s="23" t="str">
        <f>IF(Eksplikatsioon!C105=0,"",Eksplikatsioon!C105)</f>
        <v>ÜÜRITAV PIND</v>
      </c>
      <c r="D104" s="23" t="str">
        <f>IF(Eksplikatsioon!D105=0,"",Eksplikatsioon!D105)</f>
        <v>Laboratoorium</v>
      </c>
      <c r="E104" s="58">
        <f>IF(Eksplikatsioon!F105=0,"",Eksplikatsioon!F105)</f>
        <v>9.1999999999999993</v>
      </c>
      <c r="F104" s="23" t="str">
        <f>IF(Eksplikatsioon!H105=0,"",Eksplikatsioon!H105)</f>
        <v/>
      </c>
      <c r="G104" s="23" t="str">
        <f>IF(Eksplikatsioon!J105=0,"",Eksplikatsioon!J105)</f>
        <v>Ainukasutuses pind</v>
      </c>
      <c r="H104" s="23" t="str">
        <f>IF(Eksplikatsioon!K105=0,"",Eksplikatsioon!K105)</f>
        <v>Terviseamet</v>
      </c>
      <c r="I104" s="23" t="str">
        <f>IF(Eksplikatsioon!L105=0,"",Eksplikatsioon!L105)</f>
        <v>PALDISKI MNT _03</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02</v>
      </c>
      <c r="B105" s="60" t="str">
        <f>IF(Eksplikatsioon!B106=0,"",Eksplikatsioon!B106)</f>
        <v>237</v>
      </c>
      <c r="C105" s="23" t="str">
        <f>IF(Eksplikatsioon!C106=0,"",Eksplikatsioon!C106)</f>
        <v>ÜÜRITAV PIND</v>
      </c>
      <c r="D105" s="23" t="str">
        <f>IF(Eksplikatsioon!D106=0,"",Eksplikatsioon!D106)</f>
        <v>Laboratoorium</v>
      </c>
      <c r="E105" s="58">
        <f>IF(Eksplikatsioon!F106=0,"",Eksplikatsioon!F106)</f>
        <v>18.600000000000001</v>
      </c>
      <c r="F105" s="23" t="str">
        <f>IF(Eksplikatsioon!H106=0,"",Eksplikatsioon!H106)</f>
        <v/>
      </c>
      <c r="G105" s="23" t="str">
        <f>IF(Eksplikatsioon!J106=0,"",Eksplikatsioon!J106)</f>
        <v>Ainukasutuses pind</v>
      </c>
      <c r="H105" s="23" t="str">
        <f>IF(Eksplikatsioon!K106=0,"",Eksplikatsioon!K106)</f>
        <v>Terviseamet</v>
      </c>
      <c r="I105" s="23" t="str">
        <f>IF(Eksplikatsioon!L106=0,"",Eksplikatsioon!L106)</f>
        <v>PALDISKI MNT _03</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hidden="1">
      <c r="A106" s="23" t="str">
        <f>IF(Eksplikatsioon!A107=0,"",Eksplikatsioon!A107)</f>
        <v>02</v>
      </c>
      <c r="B106" s="60" t="str">
        <f>IF(Eksplikatsioon!B107=0,"",Eksplikatsioon!B107)</f>
        <v>238</v>
      </c>
      <c r="C106" s="23" t="str">
        <f>IF(Eksplikatsioon!C107=0,"",Eksplikatsioon!C107)</f>
        <v>ÜÜRITAV PIND</v>
      </c>
      <c r="D106" s="23" t="str">
        <f>IF(Eksplikatsioon!D107=0,"",Eksplikatsioon!D107)</f>
        <v>Puhkeruum</v>
      </c>
      <c r="E106" s="58">
        <f>IF(Eksplikatsioon!F107=0,"",Eksplikatsioon!F107)</f>
        <v>32.1</v>
      </c>
      <c r="F106" s="23" t="str">
        <f>IF(Eksplikatsioon!H107=0,"",Eksplikatsioon!H107)</f>
        <v/>
      </c>
      <c r="G106" s="23" t="str">
        <f>IF(Eksplikatsioon!J107=0,"",Eksplikatsioon!J107)</f>
        <v>Ainukasutuses pind</v>
      </c>
      <c r="H106" s="23" t="str">
        <f>IF(Eksplikatsioon!K107=0,"",Eksplikatsioon!K107)</f>
        <v>Terviseamet</v>
      </c>
      <c r="I106" s="23" t="str">
        <f>IF(Eksplikatsioon!L107=0,"",Eksplikatsioon!L107)</f>
        <v>PALDISKI MNT _03</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hidden="1">
      <c r="A107" s="23" t="str">
        <f>IF(Eksplikatsioon!A108=0,"",Eksplikatsioon!A108)</f>
        <v>02</v>
      </c>
      <c r="B107" s="60" t="str">
        <f>IF(Eksplikatsioon!B108=0,"",Eksplikatsioon!B108)</f>
        <v>239</v>
      </c>
      <c r="C107" s="23" t="str">
        <f>IF(Eksplikatsioon!C108=0,"",Eksplikatsioon!C108)</f>
        <v>ÜÜRITAV PIND</v>
      </c>
      <c r="D107" s="23" t="str">
        <f>IF(Eksplikatsioon!D108=0,"",Eksplikatsioon!D108)</f>
        <v>Kabinet/Büroo</v>
      </c>
      <c r="E107" s="58">
        <f>IF(Eksplikatsioon!F108=0,"",Eksplikatsioon!F108)</f>
        <v>14</v>
      </c>
      <c r="F107" s="23" t="str">
        <f>IF(Eksplikatsioon!H108=0,"",Eksplikatsioon!H108)</f>
        <v/>
      </c>
      <c r="G107" s="23" t="str">
        <f>IF(Eksplikatsioon!J108=0,"",Eksplikatsioon!J108)</f>
        <v>Ainukasutuses pind</v>
      </c>
      <c r="H107" s="23" t="str">
        <f>IF(Eksplikatsioon!K108=0,"",Eksplikatsioon!K108)</f>
        <v>Terviseamet</v>
      </c>
      <c r="I107" s="23" t="str">
        <f>IF(Eksplikatsioon!L108=0,"",Eksplikatsioon!L108)</f>
        <v>PALDISKI MNT _03</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hidden="1">
      <c r="A108" s="23" t="str">
        <f>IF(Eksplikatsioon!A109=0,"",Eksplikatsioon!A109)</f>
        <v>02</v>
      </c>
      <c r="B108" s="60" t="str">
        <f>IF(Eksplikatsioon!B109=0,"",Eksplikatsioon!B109)</f>
        <v>240</v>
      </c>
      <c r="C108" s="23" t="str">
        <f>IF(Eksplikatsioon!C109=0,"",Eksplikatsioon!C109)</f>
        <v>ÜÜRITAV PIND</v>
      </c>
      <c r="D108" s="23" t="str">
        <f>IF(Eksplikatsioon!D109=0,"",Eksplikatsioon!D109)</f>
        <v>Hoiuruum/Ladu</v>
      </c>
      <c r="E108" s="58">
        <f>IF(Eksplikatsioon!F109=0,"",Eksplikatsioon!F109)</f>
        <v>23.6</v>
      </c>
      <c r="F108" s="23" t="str">
        <f>IF(Eksplikatsioon!H109=0,"",Eksplikatsioon!H109)</f>
        <v/>
      </c>
      <c r="G108" s="23" t="str">
        <f>IF(Eksplikatsioon!J109=0,"",Eksplikatsioon!J109)</f>
        <v>Ainukasutuses pind</v>
      </c>
      <c r="H108" s="23" t="str">
        <f>IF(Eksplikatsioon!K109=0,"",Eksplikatsioon!K109)</f>
        <v>Terviseamet</v>
      </c>
      <c r="I108" s="23" t="str">
        <f>IF(Eksplikatsioon!L109=0,"",Eksplikatsioon!L109)</f>
        <v>PALDISKI MNT _03</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hidden="1">
      <c r="A109" s="23" t="str">
        <f>IF(Eksplikatsioon!A110=0,"",Eksplikatsioon!A110)</f>
        <v>02</v>
      </c>
      <c r="B109" s="60" t="str">
        <f>IF(Eksplikatsioon!B110=0,"",Eksplikatsioon!B110)</f>
        <v>241</v>
      </c>
      <c r="C109" s="23" t="str">
        <f>IF(Eksplikatsioon!C110=0,"",Eksplikatsioon!C110)</f>
        <v>ÜÜRITAV PIND</v>
      </c>
      <c r="D109" s="23" t="str">
        <f>IF(Eksplikatsioon!D110=0,"",Eksplikatsioon!D110)</f>
        <v>Koridor</v>
      </c>
      <c r="E109" s="58">
        <f>IF(Eksplikatsioon!F110=0,"",Eksplikatsioon!F110)</f>
        <v>94.6</v>
      </c>
      <c r="F109" s="23" t="str">
        <f>IF(Eksplikatsioon!H110=0,"",Eksplikatsioon!H110)</f>
        <v/>
      </c>
      <c r="G109" s="23" t="str">
        <f>IF(Eksplikatsioon!J110=0,"",Eksplikatsioon!J110)</f>
        <v>Ainukasutuses pind</v>
      </c>
      <c r="H109" s="23" t="str">
        <f>IF(Eksplikatsioon!K110=0,"",Eksplikatsioon!K110)</f>
        <v>Terviseamet</v>
      </c>
      <c r="I109" s="23" t="str">
        <f>IF(Eksplikatsioon!L110=0,"",Eksplikatsioon!L110)</f>
        <v>PALDISKI MNT _03</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02</v>
      </c>
      <c r="B110" s="60" t="str">
        <f>IF(Eksplikatsioon!B111=0,"",Eksplikatsioon!B111)</f>
        <v>242</v>
      </c>
      <c r="C110" s="23" t="str">
        <f>IF(Eksplikatsioon!C111=0,"",Eksplikatsioon!C111)</f>
        <v>ÜÜRITAV PIND</v>
      </c>
      <c r="D110" s="23" t="str">
        <f>IF(Eksplikatsioon!D111=0,"",Eksplikatsioon!D111)</f>
        <v>Laboratoorium</v>
      </c>
      <c r="E110" s="58">
        <f>IF(Eksplikatsioon!F111=0,"",Eksplikatsioon!F111)</f>
        <v>50.4</v>
      </c>
      <c r="F110" s="23" t="str">
        <f>IF(Eksplikatsioon!H111=0,"",Eksplikatsioon!H111)</f>
        <v/>
      </c>
      <c r="G110" s="23" t="str">
        <f>IF(Eksplikatsioon!J111=0,"",Eksplikatsioon!J111)</f>
        <v>Ainukasutuses pind</v>
      </c>
      <c r="H110" s="23" t="str">
        <f>IF(Eksplikatsioon!K111=0,"",Eksplikatsioon!K111)</f>
        <v>Terviseamet</v>
      </c>
      <c r="I110" s="23" t="str">
        <f>IF(Eksplikatsioon!L111=0,"",Eksplikatsioon!L111)</f>
        <v>PALDISKI MNT _03</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hidden="1">
      <c r="A111" s="23" t="str">
        <f>IF(Eksplikatsioon!A112=0,"",Eksplikatsioon!A112)</f>
        <v>02</v>
      </c>
      <c r="B111" s="60" t="str">
        <f>IF(Eksplikatsioon!B112=0,"",Eksplikatsioon!B112)</f>
        <v>243</v>
      </c>
      <c r="C111" s="23" t="str">
        <f>IF(Eksplikatsioon!C112=0,"",Eksplikatsioon!C112)</f>
        <v>ÜÜRITAV PIND</v>
      </c>
      <c r="D111" s="23" t="str">
        <f>IF(Eksplikatsioon!D112=0,"",Eksplikatsioon!D112)</f>
        <v>Hoiuruum/Ladu</v>
      </c>
      <c r="E111" s="58">
        <f>IF(Eksplikatsioon!F112=0,"",Eksplikatsioon!F112)</f>
        <v>8.1</v>
      </c>
      <c r="F111" s="23" t="str">
        <f>IF(Eksplikatsioon!H112=0,"",Eksplikatsioon!H112)</f>
        <v/>
      </c>
      <c r="G111" s="23" t="str">
        <f>IF(Eksplikatsioon!J112=0,"",Eksplikatsioon!J112)</f>
        <v>Ainukasutuses pind</v>
      </c>
      <c r="H111" s="23" t="str">
        <f>IF(Eksplikatsioon!K112=0,"",Eksplikatsioon!K112)</f>
        <v>Terviseamet</v>
      </c>
      <c r="I111" s="23" t="str">
        <f>IF(Eksplikatsioon!L112=0,"",Eksplikatsioon!L112)</f>
        <v>PALDISKI MNT _03</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hidden="1">
      <c r="A112" s="23" t="str">
        <f>IF(Eksplikatsioon!A113=0,"",Eksplikatsioon!A113)</f>
        <v>02</v>
      </c>
      <c r="B112" s="60" t="str">
        <f>IF(Eksplikatsioon!B113=0,"",Eksplikatsioon!B113)</f>
        <v>244</v>
      </c>
      <c r="C112" s="23" t="str">
        <f>IF(Eksplikatsioon!C113=0,"",Eksplikatsioon!C113)</f>
        <v>ÜÜRITAV PIND</v>
      </c>
      <c r="D112" s="23" t="str">
        <f>IF(Eksplikatsioon!D113=0,"",Eksplikatsioon!D113)</f>
        <v>Hoiuruum/Ladu</v>
      </c>
      <c r="E112" s="58">
        <f>IF(Eksplikatsioon!F113=0,"",Eksplikatsioon!F113)</f>
        <v>7.1</v>
      </c>
      <c r="F112" s="23" t="str">
        <f>IF(Eksplikatsioon!H113=0,"",Eksplikatsioon!H113)</f>
        <v/>
      </c>
      <c r="G112" s="23" t="str">
        <f>IF(Eksplikatsioon!J113=0,"",Eksplikatsioon!J113)</f>
        <v>Ainukasutuses pind</v>
      </c>
      <c r="H112" s="23" t="str">
        <f>IF(Eksplikatsioon!K113=0,"",Eksplikatsioon!K113)</f>
        <v>Terviseamet</v>
      </c>
      <c r="I112" s="23" t="str">
        <f>IF(Eksplikatsioon!L113=0,"",Eksplikatsioon!L113)</f>
        <v>PALDISKI MNT _03</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hidden="1">
      <c r="A113" s="23" t="str">
        <f>IF(Eksplikatsioon!A114=0,"",Eksplikatsioon!A114)</f>
        <v>02</v>
      </c>
      <c r="B113" s="60" t="str">
        <f>IF(Eksplikatsioon!B114=0,"",Eksplikatsioon!B114)</f>
        <v>245</v>
      </c>
      <c r="C113" s="23" t="str">
        <f>IF(Eksplikatsioon!C114=0,"",Eksplikatsioon!C114)</f>
        <v>ÜÜRITAV PIND</v>
      </c>
      <c r="D113" s="23" t="str">
        <f>IF(Eksplikatsioon!D114=0,"",Eksplikatsioon!D114)</f>
        <v>Hoiuruum/Ladu</v>
      </c>
      <c r="E113" s="58">
        <f>IF(Eksplikatsioon!F114=0,"",Eksplikatsioon!F114)</f>
        <v>8.8000000000000007</v>
      </c>
      <c r="F113" s="23" t="str">
        <f>IF(Eksplikatsioon!H114=0,"",Eksplikatsioon!H114)</f>
        <v/>
      </c>
      <c r="G113" s="23" t="str">
        <f>IF(Eksplikatsioon!J114=0,"",Eksplikatsioon!J114)</f>
        <v>Ainukasutuses pind</v>
      </c>
      <c r="H113" s="23" t="str">
        <f>IF(Eksplikatsioon!K114=0,"",Eksplikatsioon!K114)</f>
        <v>Terviseamet</v>
      </c>
      <c r="I113" s="23" t="str">
        <f>IF(Eksplikatsioon!L114=0,"",Eksplikatsioon!L114)</f>
        <v>PALDISKI MNT _03</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c r="A114" s="23" t="str">
        <f>IF(Eksplikatsioon!A115=0,"",Eksplikatsioon!A115)</f>
        <v>02</v>
      </c>
      <c r="B114" s="60" t="str">
        <f>IF(Eksplikatsioon!B115=0,"",Eksplikatsioon!B115)</f>
        <v>246</v>
      </c>
      <c r="C114" s="23" t="str">
        <f>IF(Eksplikatsioon!C115=0,"",Eksplikatsioon!C115)</f>
        <v>ÜÜRITAV PIND</v>
      </c>
      <c r="D114" s="23" t="str">
        <f>IF(Eksplikatsioon!D115=0,"",Eksplikatsioon!D115)</f>
        <v>Koridor</v>
      </c>
      <c r="E114" s="58">
        <f>IF(Eksplikatsioon!F115=0,"",Eksplikatsioon!F115)</f>
        <v>71</v>
      </c>
      <c r="F114" s="23" t="str">
        <f>IF(Eksplikatsioon!H115=0,"",Eksplikatsioon!H115)</f>
        <v/>
      </c>
      <c r="G114" s="23" t="str">
        <f>IF(Eksplikatsioon!J115=0,"",Eksplikatsioon!J115)</f>
        <v>Ainukasutuses pind</v>
      </c>
      <c r="H114" s="23" t="str">
        <f>IF(Eksplikatsioon!K115=0,"",Eksplikatsioon!K115)</f>
        <v>Terviseamet</v>
      </c>
      <c r="I114" s="23" t="str">
        <f>IF(Eksplikatsioon!L115=0,"",Eksplikatsioon!L115)</f>
        <v>PALDISKI MNT _03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02</v>
      </c>
      <c r="B115" s="60" t="str">
        <f>IF(Eksplikatsioon!B116=0,"",Eksplikatsioon!B116)</f>
        <v>247</v>
      </c>
      <c r="C115" s="23" t="str">
        <f>IF(Eksplikatsioon!C116=0,"",Eksplikatsioon!C116)</f>
        <v>ÜÜRITAV PIND</v>
      </c>
      <c r="D115" s="23" t="str">
        <f>IF(Eksplikatsioon!D116=0,"",Eksplikatsioon!D116)</f>
        <v>Laboratoorium</v>
      </c>
      <c r="E115" s="58">
        <f>IF(Eksplikatsioon!F116=0,"",Eksplikatsioon!F116)</f>
        <v>28.3</v>
      </c>
      <c r="F115" s="23" t="str">
        <f>IF(Eksplikatsioon!H116=0,"",Eksplikatsioon!H116)</f>
        <v/>
      </c>
      <c r="G115" s="23" t="str">
        <f>IF(Eksplikatsioon!J116=0,"",Eksplikatsioon!J116)</f>
        <v>Ainukasutuses pind</v>
      </c>
      <c r="H115" s="23" t="str">
        <f>IF(Eksplikatsioon!K116=0,"",Eksplikatsioon!K116)</f>
        <v>Terviseamet</v>
      </c>
      <c r="I115" s="23" t="str">
        <f>IF(Eksplikatsioon!L116=0,"",Eksplikatsioon!L116)</f>
        <v>PALDISKI MNT _03</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c r="A116" s="23" t="str">
        <f>IF(Eksplikatsioon!A117=0,"",Eksplikatsioon!A117)</f>
        <v>02</v>
      </c>
      <c r="B116" s="60" t="str">
        <f>IF(Eksplikatsioon!B117=0,"",Eksplikatsioon!B117)</f>
        <v>248</v>
      </c>
      <c r="C116" s="23" t="str">
        <f>IF(Eksplikatsioon!C117=0,"",Eksplikatsioon!C117)</f>
        <v>ÜÜRITAV PIND</v>
      </c>
      <c r="D116" s="23" t="str">
        <f>IF(Eksplikatsioon!D117=0,"",Eksplikatsioon!D117)</f>
        <v>WC</v>
      </c>
      <c r="E116" s="58">
        <f>IF(Eksplikatsioon!F117=0,"",Eksplikatsioon!F117)</f>
        <v>4.5</v>
      </c>
      <c r="F116" s="23" t="str">
        <f>IF(Eksplikatsioon!H117=0,"",Eksplikatsioon!H117)</f>
        <v/>
      </c>
      <c r="G116" s="23" t="str">
        <f>IF(Eksplikatsioon!J117=0,"",Eksplikatsioon!J117)</f>
        <v>Ainukasutuses pind</v>
      </c>
      <c r="H116" s="23" t="str">
        <f>IF(Eksplikatsioon!K117=0,"",Eksplikatsioon!K117)</f>
        <v>Terviseamet</v>
      </c>
      <c r="I116" s="23" t="str">
        <f>IF(Eksplikatsioon!L117=0,"",Eksplikatsioon!L117)</f>
        <v>PALDISKI MNT _03</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hidden="1">
      <c r="A117" s="23" t="str">
        <f>IF(Eksplikatsioon!A118=0,"",Eksplikatsioon!A118)</f>
        <v>02</v>
      </c>
      <c r="B117" s="60" t="str">
        <f>IF(Eksplikatsioon!B118=0,"",Eksplikatsioon!B118)</f>
        <v>249</v>
      </c>
      <c r="C117" s="23" t="str">
        <f>IF(Eksplikatsioon!C118=0,"",Eksplikatsioon!C118)</f>
        <v>TEHNOPIND</v>
      </c>
      <c r="D117" s="23" t="str">
        <f>IF(Eksplikatsioon!D118=0,"",Eksplikatsioon!D118)</f>
        <v>Elektrikilp</v>
      </c>
      <c r="E117" s="58">
        <f>IF(Eksplikatsioon!F118=0,"",Eksplikatsioon!F118)</f>
        <v>4.4000000000000004</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02</v>
      </c>
      <c r="B118" s="60" t="str">
        <f>IF(Eksplikatsioon!B119=0,"",Eksplikatsioon!B119)</f>
        <v>250</v>
      </c>
      <c r="C118" s="23" t="str">
        <f>IF(Eksplikatsioon!C119=0,"",Eksplikatsioon!C119)</f>
        <v>ÜÜRITAV PIND</v>
      </c>
      <c r="D118" s="23" t="str">
        <f>IF(Eksplikatsioon!D119=0,"",Eksplikatsioon!D119)</f>
        <v>Laboratoorium</v>
      </c>
      <c r="E118" s="58">
        <f>IF(Eksplikatsioon!F119=0,"",Eksplikatsioon!F119)</f>
        <v>6.4</v>
      </c>
      <c r="F118" s="23" t="str">
        <f>IF(Eksplikatsioon!H119=0,"",Eksplikatsioon!H119)</f>
        <v/>
      </c>
      <c r="G118" s="23" t="str">
        <f>IF(Eksplikatsioon!J119=0,"",Eksplikatsioon!J119)</f>
        <v>Ainukasutuses pind</v>
      </c>
      <c r="H118" s="23" t="str">
        <f>IF(Eksplikatsioon!K119=0,"",Eksplikatsioon!K119)</f>
        <v>Terviseamet</v>
      </c>
      <c r="I118" s="23" t="str">
        <f>IF(Eksplikatsioon!L119=0,"",Eksplikatsioon!L119)</f>
        <v>PALDISKI MNT _03</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hidden="1">
      <c r="A119" s="23" t="str">
        <f>IF(Eksplikatsioon!A120=0,"",Eksplikatsioon!A120)</f>
        <v>02</v>
      </c>
      <c r="B119" s="60" t="str">
        <f>IF(Eksplikatsioon!B120=0,"",Eksplikatsioon!B120)</f>
        <v>251</v>
      </c>
      <c r="C119" s="23" t="str">
        <f>IF(Eksplikatsioon!C120=0,"",Eksplikatsioon!C120)</f>
        <v>ÜÜRITAV PIND</v>
      </c>
      <c r="D119" s="23" t="str">
        <f>IF(Eksplikatsioon!D120=0,"",Eksplikatsioon!D120)</f>
        <v>Hoiuruum/Ladu</v>
      </c>
      <c r="E119" s="58">
        <f>IF(Eksplikatsioon!F120=0,"",Eksplikatsioon!F120)</f>
        <v>10.9</v>
      </c>
      <c r="F119" s="23" t="str">
        <f>IF(Eksplikatsioon!H120=0,"",Eksplikatsioon!H120)</f>
        <v/>
      </c>
      <c r="G119" s="23" t="str">
        <f>IF(Eksplikatsioon!J120=0,"",Eksplikatsioon!J120)</f>
        <v>Ainukasutuses pind</v>
      </c>
      <c r="H119" s="23" t="str">
        <f>IF(Eksplikatsioon!K120=0,"",Eksplikatsioon!K120)</f>
        <v>Terviseamet</v>
      </c>
      <c r="I119" s="23" t="str">
        <f>IF(Eksplikatsioon!L120=0,"",Eksplikatsioon!L120)</f>
        <v>PALDISKI MNT _03</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hidden="1">
      <c r="A120" s="23" t="str">
        <f>IF(Eksplikatsioon!A121=0,"",Eksplikatsioon!A121)</f>
        <v>02</v>
      </c>
      <c r="B120" s="60" t="str">
        <f>IF(Eksplikatsioon!B121=0,"",Eksplikatsioon!B121)</f>
        <v>252</v>
      </c>
      <c r="C120" s="23" t="str">
        <f>IF(Eksplikatsioon!C121=0,"",Eksplikatsioon!C121)</f>
        <v>ÜÜRITAV PIND</v>
      </c>
      <c r="D120" s="23" t="str">
        <f>IF(Eksplikatsioon!D121=0,"",Eksplikatsioon!D121)</f>
        <v>Hoiuruum/Ladu</v>
      </c>
      <c r="E120" s="58">
        <f>IF(Eksplikatsioon!F121=0,"",Eksplikatsioon!F121)</f>
        <v>15.4</v>
      </c>
      <c r="F120" s="23" t="str">
        <f>IF(Eksplikatsioon!H121=0,"",Eksplikatsioon!H121)</f>
        <v/>
      </c>
      <c r="G120" s="23" t="str">
        <f>IF(Eksplikatsioon!J121=0,"",Eksplikatsioon!J121)</f>
        <v>Ainukasutuses pind</v>
      </c>
      <c r="H120" s="23" t="str">
        <f>IF(Eksplikatsioon!K121=0,"",Eksplikatsioon!K121)</f>
        <v>Terviseamet</v>
      </c>
      <c r="I120" s="23" t="str">
        <f>IF(Eksplikatsioon!L121=0,"",Eksplikatsioon!L121)</f>
        <v>PALDISKI MNT _03</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hidden="1">
      <c r="A121" s="23" t="str">
        <f>IF(Eksplikatsioon!A122=0,"",Eksplikatsioon!A122)</f>
        <v>02</v>
      </c>
      <c r="B121" s="60" t="str">
        <f>IF(Eksplikatsioon!B122=0,"",Eksplikatsioon!B122)</f>
        <v>253</v>
      </c>
      <c r="C121" s="23" t="str">
        <f>IF(Eksplikatsioon!C122=0,"",Eksplikatsioon!C122)</f>
        <v>ÜÜRITAV PIND</v>
      </c>
      <c r="D121" s="23" t="str">
        <f>IF(Eksplikatsioon!D122=0,"",Eksplikatsioon!D122)</f>
        <v>Hoiuruum/Ladu</v>
      </c>
      <c r="E121" s="58">
        <f>IF(Eksplikatsioon!F122=0,"",Eksplikatsioon!F122)</f>
        <v>9.6</v>
      </c>
      <c r="F121" s="23" t="str">
        <f>IF(Eksplikatsioon!H122=0,"",Eksplikatsioon!H122)</f>
        <v/>
      </c>
      <c r="G121" s="23" t="str">
        <f>IF(Eksplikatsioon!J122=0,"",Eksplikatsioon!J122)</f>
        <v>Ainukasutuses pind</v>
      </c>
      <c r="H121" s="23" t="str">
        <f>IF(Eksplikatsioon!K122=0,"",Eksplikatsioon!K122)</f>
        <v>Terviseamet</v>
      </c>
      <c r="I121" s="23" t="str">
        <f>IF(Eksplikatsioon!L122=0,"",Eksplikatsioon!L122)</f>
        <v>PALDISKI MNT _03</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hidden="1">
      <c r="A122" s="23" t="str">
        <f>IF(Eksplikatsioon!A123=0,"",Eksplikatsioon!A123)</f>
        <v>02</v>
      </c>
      <c r="B122" s="60" t="str">
        <f>IF(Eksplikatsioon!B123=0,"",Eksplikatsioon!B123)</f>
        <v>254</v>
      </c>
      <c r="C122" s="23" t="str">
        <f>IF(Eksplikatsioon!C123=0,"",Eksplikatsioon!C123)</f>
        <v>ÜÜRITAV PIND</v>
      </c>
      <c r="D122" s="23" t="str">
        <f>IF(Eksplikatsioon!D123=0,"",Eksplikatsioon!D123)</f>
        <v>Hoiuruum/Ladu</v>
      </c>
      <c r="E122" s="58">
        <f>IF(Eksplikatsioon!F123=0,"",Eksplikatsioon!F123)</f>
        <v>9.4</v>
      </c>
      <c r="F122" s="23" t="str">
        <f>IF(Eksplikatsioon!H123=0,"",Eksplikatsioon!H123)</f>
        <v/>
      </c>
      <c r="G122" s="23" t="str">
        <f>IF(Eksplikatsioon!J123=0,"",Eksplikatsioon!J123)</f>
        <v>Ainukasutuses pind</v>
      </c>
      <c r="H122" s="23" t="str">
        <f>IF(Eksplikatsioon!K123=0,"",Eksplikatsioon!K123)</f>
        <v>Terviseamet</v>
      </c>
      <c r="I122" s="23" t="str">
        <f>IF(Eksplikatsioon!L123=0,"",Eksplikatsioon!L123)</f>
        <v>PALDISKI MNT _03</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hidden="1">
      <c r="A123" s="23" t="str">
        <f>IF(Eksplikatsioon!A124=0,"",Eksplikatsioon!A124)</f>
        <v>02</v>
      </c>
      <c r="B123" s="60" t="str">
        <f>IF(Eksplikatsioon!B124=0,"",Eksplikatsioon!B124)</f>
        <v>255</v>
      </c>
      <c r="C123" s="23" t="str">
        <f>IF(Eksplikatsioon!C124=0,"",Eksplikatsioon!C124)</f>
        <v>ÜÜRITAV PIND</v>
      </c>
      <c r="D123" s="23" t="str">
        <f>IF(Eksplikatsioon!D124=0,"",Eksplikatsioon!D124)</f>
        <v>Eriotstarbeline ruum</v>
      </c>
      <c r="E123" s="58">
        <f>IF(Eksplikatsioon!F124=0,"",Eksplikatsioon!F124)</f>
        <v>5.4</v>
      </c>
      <c r="F123" s="23" t="str">
        <f>IF(Eksplikatsioon!H124=0,"",Eksplikatsioon!H124)</f>
        <v/>
      </c>
      <c r="G123" s="23" t="str">
        <f>IF(Eksplikatsioon!J124=0,"",Eksplikatsioon!J124)</f>
        <v>Ainukasutuses pind</v>
      </c>
      <c r="H123" s="23" t="str">
        <f>IF(Eksplikatsioon!K124=0,"",Eksplikatsioon!K124)</f>
        <v>Terviseamet</v>
      </c>
      <c r="I123" s="23" t="str">
        <f>IF(Eksplikatsioon!L124=0,"",Eksplikatsioon!L124)</f>
        <v>PALDISKI MNT _03</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hidden="1">
      <c r="A124" s="23" t="str">
        <f>IF(Eksplikatsioon!A125=0,"",Eksplikatsioon!A125)</f>
        <v>02</v>
      </c>
      <c r="B124" s="60" t="str">
        <f>IF(Eksplikatsioon!B125=0,"",Eksplikatsioon!B125)</f>
        <v>256</v>
      </c>
      <c r="C124" s="23" t="str">
        <f>IF(Eksplikatsioon!C125=0,"",Eksplikatsioon!C125)</f>
        <v>ÜÜRITAV PIND</v>
      </c>
      <c r="D124" s="23" t="str">
        <f>IF(Eksplikatsioon!D125=0,"",Eksplikatsioon!D125)</f>
        <v>Hoiuruum/Ladu</v>
      </c>
      <c r="E124" s="58">
        <f>IF(Eksplikatsioon!F125=0,"",Eksplikatsioon!F125)</f>
        <v>11.9</v>
      </c>
      <c r="F124" s="23" t="str">
        <f>IF(Eksplikatsioon!H125=0,"",Eksplikatsioon!H125)</f>
        <v/>
      </c>
      <c r="G124" s="23" t="str">
        <f>IF(Eksplikatsioon!J125=0,"",Eksplikatsioon!J125)</f>
        <v>Ainukasutuses pind</v>
      </c>
      <c r="H124" s="23" t="str">
        <f>IF(Eksplikatsioon!K125=0,"",Eksplikatsioon!K125)</f>
        <v>Terviseamet</v>
      </c>
      <c r="I124" s="23" t="str">
        <f>IF(Eksplikatsioon!L125=0,"",Eksplikatsioon!L125)</f>
        <v>PALDISKI MNT _03</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hidden="1">
      <c r="A125" s="23" t="str">
        <f>IF(Eksplikatsioon!A126=0,"",Eksplikatsioon!A126)</f>
        <v>02</v>
      </c>
      <c r="B125" s="60" t="str">
        <f>IF(Eksplikatsioon!B126=0,"",Eksplikatsioon!B126)</f>
        <v>257</v>
      </c>
      <c r="C125" s="23" t="str">
        <f>IF(Eksplikatsioon!C126=0,"",Eksplikatsioon!C126)</f>
        <v>ÜÜRITAV PIND</v>
      </c>
      <c r="D125" s="23" t="str">
        <f>IF(Eksplikatsioon!D126=0,"",Eksplikatsioon!D126)</f>
        <v>Hoiuruum/Ladu</v>
      </c>
      <c r="E125" s="58">
        <f>IF(Eksplikatsioon!F126=0,"",Eksplikatsioon!F126)</f>
        <v>12.2</v>
      </c>
      <c r="F125" s="23" t="str">
        <f>IF(Eksplikatsioon!H126=0,"",Eksplikatsioon!H126)</f>
        <v/>
      </c>
      <c r="G125" s="23" t="str">
        <f>IF(Eksplikatsioon!J126=0,"",Eksplikatsioon!J126)</f>
        <v>Ainukasutuses pind</v>
      </c>
      <c r="H125" s="23" t="str">
        <f>IF(Eksplikatsioon!K126=0,"",Eksplikatsioon!K126)</f>
        <v>Terviseamet</v>
      </c>
      <c r="I125" s="23" t="str">
        <f>IF(Eksplikatsioon!L126=0,"",Eksplikatsioon!L126)</f>
        <v>PALDISKI MNT _03</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02</v>
      </c>
      <c r="B126" s="60" t="str">
        <f>IF(Eksplikatsioon!B127=0,"",Eksplikatsioon!B127)</f>
        <v>258</v>
      </c>
      <c r="C126" s="23" t="str">
        <f>IF(Eksplikatsioon!C127=0,"",Eksplikatsioon!C127)</f>
        <v>ÜÜRITAV PIND</v>
      </c>
      <c r="D126" s="23" t="str">
        <f>IF(Eksplikatsioon!D127=0,"",Eksplikatsioon!D127)</f>
        <v>Laboratoorium</v>
      </c>
      <c r="E126" s="58">
        <f>IF(Eksplikatsioon!F127=0,"",Eksplikatsioon!F127)</f>
        <v>10.5</v>
      </c>
      <c r="F126" s="23" t="str">
        <f>IF(Eksplikatsioon!H127=0,"",Eksplikatsioon!H127)</f>
        <v/>
      </c>
      <c r="G126" s="23" t="str">
        <f>IF(Eksplikatsioon!J127=0,"",Eksplikatsioon!J127)</f>
        <v>Ainukasutuses pind</v>
      </c>
      <c r="H126" s="23" t="str">
        <f>IF(Eksplikatsioon!K127=0,"",Eksplikatsioon!K127)</f>
        <v>Terviseamet</v>
      </c>
      <c r="I126" s="23" t="str">
        <f>IF(Eksplikatsioon!L127=0,"",Eksplikatsioon!L127)</f>
        <v>PALDISKI MNT _03</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02</v>
      </c>
      <c r="B127" s="60" t="str">
        <f>IF(Eksplikatsioon!B128=0,"",Eksplikatsioon!B128)</f>
        <v>259</v>
      </c>
      <c r="C127" s="23" t="str">
        <f>IF(Eksplikatsioon!C128=0,"",Eksplikatsioon!C128)</f>
        <v>ÜÜRITAV PIND</v>
      </c>
      <c r="D127" s="23" t="str">
        <f>IF(Eksplikatsioon!D128=0,"",Eksplikatsioon!D128)</f>
        <v>Laboratoorium</v>
      </c>
      <c r="E127" s="58">
        <f>IF(Eksplikatsioon!F128=0,"",Eksplikatsioon!F128)</f>
        <v>8.6</v>
      </c>
      <c r="F127" s="23" t="str">
        <f>IF(Eksplikatsioon!H128=0,"",Eksplikatsioon!H128)</f>
        <v/>
      </c>
      <c r="G127" s="23" t="str">
        <f>IF(Eksplikatsioon!J128=0,"",Eksplikatsioon!J128)</f>
        <v>Ainukasutuses pind</v>
      </c>
      <c r="H127" s="23" t="str">
        <f>IF(Eksplikatsioon!K128=0,"",Eksplikatsioon!K128)</f>
        <v>Terviseamet</v>
      </c>
      <c r="I127" s="23" t="str">
        <f>IF(Eksplikatsioon!L128=0,"",Eksplikatsioon!L128)</f>
        <v>PALDISKI MNT _03</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02</v>
      </c>
      <c r="B128" s="60" t="str">
        <f>IF(Eksplikatsioon!B129=0,"",Eksplikatsioon!B129)</f>
        <v>260</v>
      </c>
      <c r="C128" s="23" t="str">
        <f>IF(Eksplikatsioon!C129=0,"",Eksplikatsioon!C129)</f>
        <v>ÜÜRITAV PIND</v>
      </c>
      <c r="D128" s="23" t="str">
        <f>IF(Eksplikatsioon!D129=0,"",Eksplikatsioon!D129)</f>
        <v>Laboratoorium</v>
      </c>
      <c r="E128" s="58">
        <f>IF(Eksplikatsioon!F129=0,"",Eksplikatsioon!F129)</f>
        <v>11.3</v>
      </c>
      <c r="F128" s="23" t="str">
        <f>IF(Eksplikatsioon!H129=0,"",Eksplikatsioon!H129)</f>
        <v/>
      </c>
      <c r="G128" s="23" t="str">
        <f>IF(Eksplikatsioon!J129=0,"",Eksplikatsioon!J129)</f>
        <v>Ainukasutuses pind</v>
      </c>
      <c r="H128" s="23" t="str">
        <f>IF(Eksplikatsioon!K129=0,"",Eksplikatsioon!K129)</f>
        <v>Terviseamet</v>
      </c>
      <c r="I128" s="23" t="str">
        <f>IF(Eksplikatsioon!L129=0,"",Eksplikatsioon!L129)</f>
        <v>PALDISKI MNT _03</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c r="A129" s="23" t="str">
        <f>IF(Eksplikatsioon!A130=0,"",Eksplikatsioon!A130)</f>
        <v>02</v>
      </c>
      <c r="B129" s="60" t="str">
        <f>IF(Eksplikatsioon!B130=0,"",Eksplikatsioon!B130)</f>
        <v>261</v>
      </c>
      <c r="C129" s="23" t="str">
        <f>IF(Eksplikatsioon!C130=0,"",Eksplikatsioon!C130)</f>
        <v>ÜÜRITAV PIND</v>
      </c>
      <c r="D129" s="23" t="str">
        <f>IF(Eksplikatsioon!D130=0,"",Eksplikatsioon!D130)</f>
        <v>Eriotstarbeline ruum</v>
      </c>
      <c r="E129" s="58">
        <f>IF(Eksplikatsioon!F130=0,"",Eksplikatsioon!F130)</f>
        <v>4.5999999999999996</v>
      </c>
      <c r="F129" s="23" t="str">
        <f>IF(Eksplikatsioon!H130=0,"",Eksplikatsioon!H130)</f>
        <v/>
      </c>
      <c r="G129" s="23" t="str">
        <f>IF(Eksplikatsioon!J130=0,"",Eksplikatsioon!J130)</f>
        <v>Ainukasutuses pind</v>
      </c>
      <c r="H129" s="23" t="str">
        <f>IF(Eksplikatsioon!K130=0,"",Eksplikatsioon!K130)</f>
        <v>Terviseamet</v>
      </c>
      <c r="I129" s="23" t="str">
        <f>IF(Eksplikatsioon!L130=0,"",Eksplikatsioon!L130)</f>
        <v>PALDISKI MNT _03</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02</v>
      </c>
      <c r="B130" s="60" t="str">
        <f>IF(Eksplikatsioon!B131=0,"",Eksplikatsioon!B131)</f>
        <v>262</v>
      </c>
      <c r="C130" s="23" t="str">
        <f>IF(Eksplikatsioon!C131=0,"",Eksplikatsioon!C131)</f>
        <v>ÜÜRITAV PIND</v>
      </c>
      <c r="D130" s="23" t="str">
        <f>IF(Eksplikatsioon!D131=0,"",Eksplikatsioon!D131)</f>
        <v>Laboratoorium</v>
      </c>
      <c r="E130" s="58">
        <f>IF(Eksplikatsioon!F131=0,"",Eksplikatsioon!F131)</f>
        <v>11.4</v>
      </c>
      <c r="F130" s="23" t="str">
        <f>IF(Eksplikatsioon!H131=0,"",Eksplikatsioon!H131)</f>
        <v/>
      </c>
      <c r="G130" s="23" t="str">
        <f>IF(Eksplikatsioon!J131=0,"",Eksplikatsioon!J131)</f>
        <v>Ainukasutuses pind</v>
      </c>
      <c r="H130" s="23" t="str">
        <f>IF(Eksplikatsioon!K131=0,"",Eksplikatsioon!K131)</f>
        <v>Terviseamet</v>
      </c>
      <c r="I130" s="23" t="str">
        <f>IF(Eksplikatsioon!L131=0,"",Eksplikatsioon!L131)</f>
        <v>PALDISKI MNT 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hidden="1">
      <c r="A131" s="23" t="str">
        <f>IF(Eksplikatsioon!A132=0,"",Eksplikatsioon!A132)</f>
        <v>02</v>
      </c>
      <c r="B131" s="60" t="str">
        <f>IF(Eksplikatsioon!B132=0,"",Eksplikatsioon!B132)</f>
        <v>263</v>
      </c>
      <c r="C131" s="23" t="str">
        <f>IF(Eksplikatsioon!C132=0,"",Eksplikatsioon!C132)</f>
        <v>ÜÜRITAV PIND</v>
      </c>
      <c r="D131" s="23" t="str">
        <f>IF(Eksplikatsioon!D132=0,"",Eksplikatsioon!D132)</f>
        <v>Nõupidamise ruum</v>
      </c>
      <c r="E131" s="58">
        <f>IF(Eksplikatsioon!F132=0,"",Eksplikatsioon!F132)</f>
        <v>20.399999999999999</v>
      </c>
      <c r="F131" s="23" t="str">
        <f>IF(Eksplikatsioon!H132=0,"",Eksplikatsioon!H132)</f>
        <v/>
      </c>
      <c r="G131" s="23" t="str">
        <f>IF(Eksplikatsioon!J132=0,"",Eksplikatsioon!J132)</f>
        <v>Ainukasutuses pind</v>
      </c>
      <c r="H131" s="23" t="str">
        <f>IF(Eksplikatsioon!K132=0,"",Eksplikatsioon!K132)</f>
        <v>Terviseamet</v>
      </c>
      <c r="I131" s="23" t="str">
        <f>IF(Eksplikatsioon!L132=0,"",Eksplikatsioon!L132)</f>
        <v>PALDISKI MNT _03</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c r="A132" s="23" t="str">
        <f>IF(Eksplikatsioon!A133=0,"",Eksplikatsioon!A133)</f>
        <v>02</v>
      </c>
      <c r="B132" s="60" t="str">
        <f>IF(Eksplikatsioon!B133=0,"",Eksplikatsioon!B133)</f>
        <v>280</v>
      </c>
      <c r="C132" s="23" t="str">
        <f>IF(Eksplikatsioon!C133=0,"",Eksplikatsioon!C133)</f>
        <v>VERTIKAALSETE ÜHENDUSTEEDE PIND</v>
      </c>
      <c r="D132" s="23" t="str">
        <f>IF(Eksplikatsioon!D133=0,"",Eksplikatsioon!D133)</f>
        <v>Trepp/Trepikoda</v>
      </c>
      <c r="E132" s="58">
        <f>IF(Eksplikatsioon!F133=0,"",Eksplikatsioon!F133)</f>
        <v>3.3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c r="A133" s="23" t="str">
        <f>IF(Eksplikatsioon!A134=0,"",Eksplikatsioon!A134)</f>
        <v>02</v>
      </c>
      <c r="B133" s="60" t="str">
        <f>IF(Eksplikatsioon!B134=0,"",Eksplikatsioon!B134)</f>
        <v>281</v>
      </c>
      <c r="C133" s="23" t="str">
        <f>IF(Eksplikatsioon!C134=0,"",Eksplikatsioon!C134)</f>
        <v>VERTIKAALSETE ÜHENDUSTEEDE PIND</v>
      </c>
      <c r="D133" s="23" t="str">
        <f>IF(Eksplikatsioon!D134=0,"",Eksplikatsioon!D134)</f>
        <v>Trepp/Trepikoda</v>
      </c>
      <c r="E133" s="58">
        <f>IF(Eksplikatsioon!F134=0,"",Eksplikatsioon!F134)</f>
        <v>3.2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c r="A134" s="23" t="str">
        <f>IF(Eksplikatsioon!A135=0,"",Eksplikatsioon!A135)</f>
        <v>02</v>
      </c>
      <c r="B134" s="60" t="str">
        <f>IF(Eksplikatsioon!B135=0,"",Eksplikatsioon!B135)</f>
        <v>282</v>
      </c>
      <c r="C134" s="23" t="str">
        <f>IF(Eksplikatsioon!C135=0,"",Eksplikatsioon!C135)</f>
        <v>VERTIKAALSETE ÜHENDUSTEEDE PIND</v>
      </c>
      <c r="D134" s="23" t="str">
        <f>IF(Eksplikatsioon!D135=0,"",Eksplikatsioon!D135)</f>
        <v>Šaht</v>
      </c>
      <c r="E134" s="58">
        <f>IF(Eksplikatsioon!F135=0,"",Eksplikatsioon!F135)</f>
        <v>0.4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hidden="1">
      <c r="A135" s="23" t="str">
        <f>IF(Eksplikatsioon!A136=0,"",Eksplikatsioon!A136)</f>
        <v>02</v>
      </c>
      <c r="B135" s="60" t="str">
        <f>IF(Eksplikatsioon!B136=0,"",Eksplikatsioon!B136)</f>
        <v>283</v>
      </c>
      <c r="C135" s="23" t="str">
        <f>IF(Eksplikatsioon!C136=0,"",Eksplikatsioon!C136)</f>
        <v>VERTIKAALSETE ÜHENDUSTEEDE PIND</v>
      </c>
      <c r="D135" s="23" t="str">
        <f>IF(Eksplikatsioon!D136=0,"",Eksplikatsioon!D136)</f>
        <v>Šaht</v>
      </c>
      <c r="E135" s="58">
        <f>IF(Eksplikatsioon!F136=0,"",Eksplikatsioon!F136)</f>
        <v>0.9</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c r="A136" s="23" t="str">
        <f>IF(Eksplikatsioon!A137=0,"",Eksplikatsioon!A137)</f>
        <v>02</v>
      </c>
      <c r="B136" s="60" t="str">
        <f>IF(Eksplikatsioon!B137=0,"",Eksplikatsioon!B137)</f>
        <v>284</v>
      </c>
      <c r="C136" s="23" t="str">
        <f>IF(Eksplikatsioon!C137=0,"",Eksplikatsioon!C137)</f>
        <v>VERTIKAALSETE ÜHENDUSTEEDE PIND</v>
      </c>
      <c r="D136" s="23" t="str">
        <f>IF(Eksplikatsioon!D137=0,"",Eksplikatsioon!D137)</f>
        <v>Šaht</v>
      </c>
      <c r="E136" s="58">
        <f>IF(Eksplikatsioon!F137=0,"",Eksplikatsioon!F137)</f>
        <v>0.9</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hidden="1">
      <c r="A137" s="23" t="str">
        <f>IF(Eksplikatsioon!A138=0,"",Eksplikatsioon!A138)</f>
        <v>02</v>
      </c>
      <c r="B137" s="60" t="str">
        <f>IF(Eksplikatsioon!B138=0,"",Eksplikatsioon!B138)</f>
        <v>290</v>
      </c>
      <c r="C137" s="23" t="str">
        <f>IF(Eksplikatsioon!C138=0,"",Eksplikatsioon!C138)</f>
        <v>VERTIKAALSETE ÜHENDUSTEEDE PIND</v>
      </c>
      <c r="D137" s="23" t="str">
        <f>IF(Eksplikatsioon!D138=0,"",Eksplikatsioon!D138)</f>
        <v>Šaht</v>
      </c>
      <c r="E137" s="58">
        <f>IF(Eksplikatsioon!F138=0,"",Eksplikatsioon!F138)</f>
        <v>1.8</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hidden="1">
      <c r="A138" s="23" t="str">
        <f>IF(Eksplikatsioon!A139=0,"",Eksplikatsioon!A139)</f>
        <v>02</v>
      </c>
      <c r="B138" s="60" t="str">
        <f>IF(Eksplikatsioon!B139=0,"",Eksplikatsioon!B139)</f>
        <v>291</v>
      </c>
      <c r="C138" s="23" t="str">
        <f>IF(Eksplikatsioon!C139=0,"",Eksplikatsioon!C139)</f>
        <v>VERTIKAALSETE ÜHENDUSTEEDE PIND</v>
      </c>
      <c r="D138" s="23" t="str">
        <f>IF(Eksplikatsioon!D139=0,"",Eksplikatsioon!D139)</f>
        <v>Šaht</v>
      </c>
      <c r="E138" s="58">
        <f>IF(Eksplikatsioon!F139=0,"",Eksplikatsioon!F139)</f>
        <v>3</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c r="A139" s="23" t="str">
        <f>IF(Eksplikatsioon!A140=0,"",Eksplikatsioon!A140)</f>
        <v>02</v>
      </c>
      <c r="B139" s="60" t="str">
        <f>IF(Eksplikatsioon!B140=0,"",Eksplikatsioon!B140)</f>
        <v>292</v>
      </c>
      <c r="C139" s="23" t="str">
        <f>IF(Eksplikatsioon!C140=0,"",Eksplikatsioon!C140)</f>
        <v>VERTIKAALSETE ÜHENDUSTEEDE PIND</v>
      </c>
      <c r="D139" s="23" t="str">
        <f>IF(Eksplikatsioon!D140=0,"",Eksplikatsioon!D140)</f>
        <v>Šaht</v>
      </c>
      <c r="E139" s="58">
        <f>IF(Eksplikatsioon!F140=0,"",Eksplikatsioon!F140)</f>
        <v>3.2</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hidden="1">
      <c r="A140" s="23" t="str">
        <f>IF(Eksplikatsioon!A141=0,"",Eksplikatsioon!A141)</f>
        <v>02</v>
      </c>
      <c r="B140" s="60" t="str">
        <f>IF(Eksplikatsioon!B141=0,"",Eksplikatsioon!B141)</f>
        <v>293</v>
      </c>
      <c r="C140" s="23" t="str">
        <f>IF(Eksplikatsioon!C141=0,"",Eksplikatsioon!C141)</f>
        <v>VERTIKAALSETE ÜHENDUSTEEDE PIND</v>
      </c>
      <c r="D140" s="23" t="str">
        <f>IF(Eksplikatsioon!D141=0,"",Eksplikatsioon!D141)</f>
        <v>Šaht</v>
      </c>
      <c r="E140" s="58">
        <f>IF(Eksplikatsioon!F141=0,"",Eksplikatsioon!F141)</f>
        <v>0.7</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hidden="1">
      <c r="A141" s="23" t="str">
        <f>IF(Eksplikatsioon!A142=0,"",Eksplikatsioon!A142)</f>
        <v>03</v>
      </c>
      <c r="B141" s="60" t="str">
        <f>IF(Eksplikatsioon!B142=0,"",Eksplikatsioon!B142)</f>
        <v>300</v>
      </c>
      <c r="C141" s="23" t="str">
        <f>IF(Eksplikatsioon!C142=0,"",Eksplikatsioon!C142)</f>
        <v>VERTIKAALSETE ÜHENDUSTEEDE PIND</v>
      </c>
      <c r="D141" s="23" t="str">
        <f>IF(Eksplikatsioon!D142=0,"",Eksplikatsioon!D142)</f>
        <v>Trepp/Trepikoda</v>
      </c>
      <c r="E141" s="58">
        <f>IF(Eksplikatsioon!F142=0,"",Eksplikatsioon!F142)</f>
        <v>12.6</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hidden="1">
      <c r="A142" s="23" t="str">
        <f>IF(Eksplikatsioon!A143=0,"",Eksplikatsioon!A143)</f>
        <v>03</v>
      </c>
      <c r="B142" s="60" t="str">
        <f>IF(Eksplikatsioon!B143=0,"",Eksplikatsioon!B143)</f>
        <v>301</v>
      </c>
      <c r="C142" s="23" t="str">
        <f>IF(Eksplikatsioon!C143=0,"",Eksplikatsioon!C143)</f>
        <v>ÜÜRITAV PIND</v>
      </c>
      <c r="D142" s="23" t="str">
        <f>IF(Eksplikatsioon!D143=0,"",Eksplikatsioon!D143)</f>
        <v>Aatrium/Fuajee</v>
      </c>
      <c r="E142" s="58">
        <f>IF(Eksplikatsioon!F143=0,"",Eksplikatsioon!F143)</f>
        <v>19</v>
      </c>
      <c r="F142" s="23" t="str">
        <f>IF(Eksplikatsioon!H143=0,"",Eksplikatsioon!H143)</f>
        <v/>
      </c>
      <c r="G142" s="23" t="str">
        <f>IF(Eksplikatsioon!J143=0,"",Eksplikatsioon!J143)</f>
        <v>Ainukasutuses pind</v>
      </c>
      <c r="H142" s="23" t="str">
        <f>IF(Eksplikatsioon!K143=0,"",Eksplikatsioon!K143)</f>
        <v>Terviseamet</v>
      </c>
      <c r="I142" s="23" t="str">
        <f>IF(Eksplikatsioon!L143=0,"",Eksplikatsioon!L143)</f>
        <v>PALDISKI MNT _03</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c r="A143" s="23" t="str">
        <f>IF(Eksplikatsioon!A144=0,"",Eksplikatsioon!A144)</f>
        <v>03</v>
      </c>
      <c r="B143" s="60" t="str">
        <f>IF(Eksplikatsioon!B144=0,"",Eksplikatsioon!B144)</f>
        <v>302</v>
      </c>
      <c r="C143" s="23" t="str">
        <f>IF(Eksplikatsioon!C144=0,"",Eksplikatsioon!C144)</f>
        <v>VERTIKAALSETE ÜHENDUSTEEDE PIND</v>
      </c>
      <c r="D143" s="23" t="str">
        <f>IF(Eksplikatsioon!D144=0,"",Eksplikatsioon!D144)</f>
        <v>Trepp/Trepikoda</v>
      </c>
      <c r="E143" s="58">
        <f>IF(Eksplikatsioon!F144=0,"",Eksplikatsioon!F144)</f>
        <v>14.6</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c r="A144" s="23" t="str">
        <f>IF(Eksplikatsioon!A145=0,"",Eksplikatsioon!A145)</f>
        <v>03</v>
      </c>
      <c r="B144" s="60" t="str">
        <f>IF(Eksplikatsioon!B145=0,"",Eksplikatsioon!B145)</f>
        <v>303</v>
      </c>
      <c r="C144" s="23" t="str">
        <f>IF(Eksplikatsioon!C145=0,"",Eksplikatsioon!C145)</f>
        <v>VERTIKAALSETE ÜHENDUSTEEDE PIND</v>
      </c>
      <c r="D144" s="23" t="str">
        <f>IF(Eksplikatsioon!D145=0,"",Eksplikatsioon!D145)</f>
        <v>Trepp/Trepikoda</v>
      </c>
      <c r="E144" s="58">
        <f>IF(Eksplikatsioon!F145=0,"",Eksplikatsioon!F145)</f>
        <v>14.6</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hidden="1">
      <c r="A145" s="23" t="str">
        <f>IF(Eksplikatsioon!A146=0,"",Eksplikatsioon!A146)</f>
        <v>03</v>
      </c>
      <c r="B145" s="60" t="str">
        <f>IF(Eksplikatsioon!B146=0,"",Eksplikatsioon!B146)</f>
        <v>304</v>
      </c>
      <c r="C145" s="23" t="str">
        <f>IF(Eksplikatsioon!C146=0,"",Eksplikatsioon!C146)</f>
        <v>ÜÜRITAV PIND</v>
      </c>
      <c r="D145" s="23" t="str">
        <f>IF(Eksplikatsioon!D146=0,"",Eksplikatsioon!D146)</f>
        <v>Kabinet/Büroo</v>
      </c>
      <c r="E145" s="58">
        <f>IF(Eksplikatsioon!F146=0,"",Eksplikatsioon!F146)</f>
        <v>14.8</v>
      </c>
      <c r="F145" s="23" t="str">
        <f>IF(Eksplikatsioon!H146=0,"",Eksplikatsioon!H146)</f>
        <v/>
      </c>
      <c r="G145" s="23" t="str">
        <f>IF(Eksplikatsioon!J146=0,"",Eksplikatsioon!J146)</f>
        <v>Ainukasutuses pind</v>
      </c>
      <c r="H145" s="23" t="str">
        <f>IF(Eksplikatsioon!K146=0,"",Eksplikatsioon!K146)</f>
        <v>Terviseamet</v>
      </c>
      <c r="I145" s="23" t="str">
        <f>IF(Eksplikatsioon!L146=0,"",Eksplikatsioon!L146)</f>
        <v>PALDISKI MNT _03</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hidden="1">
      <c r="A146" s="23" t="str">
        <f>IF(Eksplikatsioon!A147=0,"",Eksplikatsioon!A147)</f>
        <v>03</v>
      </c>
      <c r="B146" s="60" t="str">
        <f>IF(Eksplikatsioon!B147=0,"",Eksplikatsioon!B147)</f>
        <v>305</v>
      </c>
      <c r="C146" s="23" t="str">
        <f>IF(Eksplikatsioon!C147=0,"",Eksplikatsioon!C147)</f>
        <v>ÜÜRITAV PIND</v>
      </c>
      <c r="D146" s="23" t="str">
        <f>IF(Eksplikatsioon!D147=0,"",Eksplikatsioon!D147)</f>
        <v>Kabinet/Büroo</v>
      </c>
      <c r="E146" s="58">
        <f>IF(Eksplikatsioon!F147=0,"",Eksplikatsioon!F147)</f>
        <v>13.1</v>
      </c>
      <c r="F146" s="23" t="str">
        <f>IF(Eksplikatsioon!H147=0,"",Eksplikatsioon!H147)</f>
        <v/>
      </c>
      <c r="G146" s="23" t="str">
        <f>IF(Eksplikatsioon!J147=0,"",Eksplikatsioon!J147)</f>
        <v>Ainukasutuses pind</v>
      </c>
      <c r="H146" s="23" t="str">
        <f>IF(Eksplikatsioon!K147=0,"",Eksplikatsioon!K147)</f>
        <v>Terviseamet</v>
      </c>
      <c r="I146" s="23" t="str">
        <f>IF(Eksplikatsioon!L147=0,"",Eksplikatsioon!L147)</f>
        <v>PALDISKI MNT _03</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c r="A147" s="23" t="str">
        <f>IF(Eksplikatsioon!A148=0,"",Eksplikatsioon!A148)</f>
        <v>03</v>
      </c>
      <c r="B147" s="60" t="str">
        <f>IF(Eksplikatsioon!B148=0,"",Eksplikatsioon!B148)</f>
        <v>306</v>
      </c>
      <c r="C147" s="23" t="str">
        <f>IF(Eksplikatsioon!C148=0,"",Eksplikatsioon!C148)</f>
        <v>ÜÜRITAV PIND</v>
      </c>
      <c r="D147" s="23" t="str">
        <f>IF(Eksplikatsioon!D148=0,"",Eksplikatsioon!D148)</f>
        <v>Kabinet/Büroo</v>
      </c>
      <c r="E147" s="58">
        <f>IF(Eksplikatsioon!F148=0,"",Eksplikatsioon!F148)</f>
        <v>29.7</v>
      </c>
      <c r="F147" s="23" t="str">
        <f>IF(Eksplikatsioon!H148=0,"",Eksplikatsioon!H148)</f>
        <v/>
      </c>
      <c r="G147" s="23" t="str">
        <f>IF(Eksplikatsioon!J148=0,"",Eksplikatsioon!J148)</f>
        <v>Ainukasutuses pind</v>
      </c>
      <c r="H147" s="23" t="str">
        <f>IF(Eksplikatsioon!K148=0,"",Eksplikatsioon!K148)</f>
        <v>Terviseamet</v>
      </c>
      <c r="I147" s="23" t="str">
        <f>IF(Eksplikatsioon!L148=0,"",Eksplikatsioon!L148)</f>
        <v>PALDISKI MNT 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hidden="1">
      <c r="A148" s="23" t="str">
        <f>IF(Eksplikatsioon!A149=0,"",Eksplikatsioon!A149)</f>
        <v>03</v>
      </c>
      <c r="B148" s="60" t="str">
        <f>IF(Eksplikatsioon!B149=0,"",Eksplikatsioon!B149)</f>
        <v>307</v>
      </c>
      <c r="C148" s="23" t="str">
        <f>IF(Eksplikatsioon!C149=0,"",Eksplikatsioon!C149)</f>
        <v>ÜÜRITAV PIND</v>
      </c>
      <c r="D148" s="23" t="str">
        <f>IF(Eksplikatsioon!D149=0,"",Eksplikatsioon!D149)</f>
        <v>Kabinet/Büroo</v>
      </c>
      <c r="E148" s="58">
        <f>IF(Eksplikatsioon!F149=0,"",Eksplikatsioon!F149)</f>
        <v>22.2</v>
      </c>
      <c r="F148" s="23" t="str">
        <f>IF(Eksplikatsioon!H149=0,"",Eksplikatsioon!H149)</f>
        <v/>
      </c>
      <c r="G148" s="23" t="str">
        <f>IF(Eksplikatsioon!J149=0,"",Eksplikatsioon!J149)</f>
        <v>Ainukasutuses pind</v>
      </c>
      <c r="H148" s="23" t="str">
        <f>IF(Eksplikatsioon!K149=0,"",Eksplikatsioon!K149)</f>
        <v>Terviseamet</v>
      </c>
      <c r="I148" s="23" t="str">
        <f>IF(Eksplikatsioon!L149=0,"",Eksplikatsioon!L149)</f>
        <v>PALDISKI MNT _03</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hidden="1">
      <c r="A149" s="23" t="str">
        <f>IF(Eksplikatsioon!A150=0,"",Eksplikatsioon!A150)</f>
        <v>03</v>
      </c>
      <c r="B149" s="60" t="str">
        <f>IF(Eksplikatsioon!B150=0,"",Eksplikatsioon!B150)</f>
        <v>308</v>
      </c>
      <c r="C149" s="23" t="str">
        <f>IF(Eksplikatsioon!C150=0,"",Eksplikatsioon!C150)</f>
        <v>ÜÜRITAV PIND</v>
      </c>
      <c r="D149" s="23" t="str">
        <f>IF(Eksplikatsioon!D150=0,"",Eksplikatsioon!D150)</f>
        <v>Kabinet/Büroo</v>
      </c>
      <c r="E149" s="58">
        <f>IF(Eksplikatsioon!F150=0,"",Eksplikatsioon!F150)</f>
        <v>9.6</v>
      </c>
      <c r="F149" s="23" t="str">
        <f>IF(Eksplikatsioon!H150=0,"",Eksplikatsioon!H150)</f>
        <v/>
      </c>
      <c r="G149" s="23" t="str">
        <f>IF(Eksplikatsioon!J150=0,"",Eksplikatsioon!J150)</f>
        <v>Ainukasutuses pind</v>
      </c>
      <c r="H149" s="23" t="str">
        <f>IF(Eksplikatsioon!K150=0,"",Eksplikatsioon!K150)</f>
        <v>Terviseamet</v>
      </c>
      <c r="I149" s="23" t="str">
        <f>IF(Eksplikatsioon!L150=0,"",Eksplikatsioon!L150)</f>
        <v>PALDISKI MNT 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hidden="1">
      <c r="A150" s="23" t="str">
        <f>IF(Eksplikatsioon!A151=0,"",Eksplikatsioon!A151)</f>
        <v>03</v>
      </c>
      <c r="B150" s="60" t="str">
        <f>IF(Eksplikatsioon!B151=0,"",Eksplikatsioon!B151)</f>
        <v>309</v>
      </c>
      <c r="C150" s="23" t="str">
        <f>IF(Eksplikatsioon!C151=0,"",Eksplikatsioon!C151)</f>
        <v>ÜÜRITAV PIND</v>
      </c>
      <c r="D150" s="23" t="str">
        <f>IF(Eksplikatsioon!D151=0,"",Eksplikatsioon!D151)</f>
        <v>Kabinet/Büroo</v>
      </c>
      <c r="E150" s="58">
        <f>IF(Eksplikatsioon!F151=0,"",Eksplikatsioon!F151)</f>
        <v>11.9</v>
      </c>
      <c r="F150" s="23" t="str">
        <f>IF(Eksplikatsioon!H151=0,"",Eksplikatsioon!H151)</f>
        <v/>
      </c>
      <c r="G150" s="23" t="str">
        <f>IF(Eksplikatsioon!J151=0,"",Eksplikatsioon!J151)</f>
        <v>Ainukasutuses pind</v>
      </c>
      <c r="H150" s="23" t="str">
        <f>IF(Eksplikatsioon!K151=0,"",Eksplikatsioon!K151)</f>
        <v>Terviseamet</v>
      </c>
      <c r="I150" s="23" t="str">
        <f>IF(Eksplikatsioon!L151=0,"",Eksplikatsioon!L151)</f>
        <v>PALDISKI MNT 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hidden="1">
      <c r="A151" s="23" t="str">
        <f>IF(Eksplikatsioon!A152=0,"",Eksplikatsioon!A152)</f>
        <v>03</v>
      </c>
      <c r="B151" s="60" t="str">
        <f>IF(Eksplikatsioon!B152=0,"",Eksplikatsioon!B152)</f>
        <v>310</v>
      </c>
      <c r="C151" s="23" t="str">
        <f>IF(Eksplikatsioon!C152=0,"",Eksplikatsioon!C152)</f>
        <v>ÜÜRITAV PIND</v>
      </c>
      <c r="D151" s="23" t="str">
        <f>IF(Eksplikatsioon!D152=0,"",Eksplikatsioon!D152)</f>
        <v>Kabinet/Büroo</v>
      </c>
      <c r="E151" s="58">
        <f>IF(Eksplikatsioon!F152=0,"",Eksplikatsioon!F152)</f>
        <v>20.5</v>
      </c>
      <c r="F151" s="23" t="str">
        <f>IF(Eksplikatsioon!H152=0,"",Eksplikatsioon!H152)</f>
        <v/>
      </c>
      <c r="G151" s="23" t="str">
        <f>IF(Eksplikatsioon!J152=0,"",Eksplikatsioon!J152)</f>
        <v>Ainukasutuses pind</v>
      </c>
      <c r="H151" s="23" t="str">
        <f>IF(Eksplikatsioon!K152=0,"",Eksplikatsioon!K152)</f>
        <v>Terviseamet</v>
      </c>
      <c r="I151" s="23" t="str">
        <f>IF(Eksplikatsioon!L152=0,"",Eksplikatsioon!L152)</f>
        <v>PALDISKI MNT _03</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c r="A152" s="23" t="str">
        <f>IF(Eksplikatsioon!A153=0,"",Eksplikatsioon!A153)</f>
        <v>03</v>
      </c>
      <c r="B152" s="60" t="str">
        <f>IF(Eksplikatsioon!B153=0,"",Eksplikatsioon!B153)</f>
        <v>311</v>
      </c>
      <c r="C152" s="23" t="str">
        <f>IF(Eksplikatsioon!C153=0,"",Eksplikatsioon!C153)</f>
        <v>ÜÜRITAV PIND</v>
      </c>
      <c r="D152" s="23" t="str">
        <f>IF(Eksplikatsioon!D153=0,"",Eksplikatsioon!D153)</f>
        <v>Kabinet/Büroo</v>
      </c>
      <c r="E152" s="58">
        <f>IF(Eksplikatsioon!F153=0,"",Eksplikatsioon!F153)</f>
        <v>16.3</v>
      </c>
      <c r="F152" s="23" t="str">
        <f>IF(Eksplikatsioon!H153=0,"",Eksplikatsioon!H153)</f>
        <v/>
      </c>
      <c r="G152" s="23" t="str">
        <f>IF(Eksplikatsioon!J153=0,"",Eksplikatsioon!J153)</f>
        <v>Ainukasutuses pind</v>
      </c>
      <c r="H152" s="23" t="str">
        <f>IF(Eksplikatsioon!K153=0,"",Eksplikatsioon!K153)</f>
        <v>Terviseamet</v>
      </c>
      <c r="I152" s="23" t="str">
        <f>IF(Eksplikatsioon!L153=0,"",Eksplikatsioon!L153)</f>
        <v>PALDISKI MNT _03</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hidden="1">
      <c r="A153" s="23" t="str">
        <f>IF(Eksplikatsioon!A154=0,"",Eksplikatsioon!A154)</f>
        <v>03</v>
      </c>
      <c r="B153" s="60" t="str">
        <f>IF(Eksplikatsioon!B154=0,"",Eksplikatsioon!B154)</f>
        <v>312</v>
      </c>
      <c r="C153" s="23" t="str">
        <f>IF(Eksplikatsioon!C154=0,"",Eksplikatsioon!C154)</f>
        <v>ÜÜRITAV PIND</v>
      </c>
      <c r="D153" s="23" t="str">
        <f>IF(Eksplikatsioon!D154=0,"",Eksplikatsioon!D154)</f>
        <v>Kabinet/Büroo</v>
      </c>
      <c r="E153" s="58">
        <f>IF(Eksplikatsioon!F154=0,"",Eksplikatsioon!F154)</f>
        <v>27.4</v>
      </c>
      <c r="F153" s="23" t="str">
        <f>IF(Eksplikatsioon!H154=0,"",Eksplikatsioon!H154)</f>
        <v/>
      </c>
      <c r="G153" s="23" t="str">
        <f>IF(Eksplikatsioon!J154=0,"",Eksplikatsioon!J154)</f>
        <v>Ainukasutuses pind</v>
      </c>
      <c r="H153" s="23" t="str">
        <f>IF(Eksplikatsioon!K154=0,"",Eksplikatsioon!K154)</f>
        <v>Terviseamet</v>
      </c>
      <c r="I153" s="23" t="str">
        <f>IF(Eksplikatsioon!L154=0,"",Eksplikatsioon!L154)</f>
        <v>PALDISKI MNT 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c r="A154" s="23" t="str">
        <f>IF(Eksplikatsioon!A155=0,"",Eksplikatsioon!A155)</f>
        <v>03</v>
      </c>
      <c r="B154" s="60" t="str">
        <f>IF(Eksplikatsioon!B155=0,"",Eksplikatsioon!B155)</f>
        <v>313</v>
      </c>
      <c r="C154" s="23" t="str">
        <f>IF(Eksplikatsioon!C155=0,"",Eksplikatsioon!C155)</f>
        <v>ÜÜRITAV PIND</v>
      </c>
      <c r="D154" s="23" t="str">
        <f>IF(Eksplikatsioon!D155=0,"",Eksplikatsioon!D155)</f>
        <v>Kabinet/Büroo</v>
      </c>
      <c r="E154" s="58">
        <f>IF(Eksplikatsioon!F155=0,"",Eksplikatsioon!F155)</f>
        <v>16.100000000000001</v>
      </c>
      <c r="F154" s="23" t="str">
        <f>IF(Eksplikatsioon!H155=0,"",Eksplikatsioon!H155)</f>
        <v/>
      </c>
      <c r="G154" s="23" t="str">
        <f>IF(Eksplikatsioon!J155=0,"",Eksplikatsioon!J155)</f>
        <v>Ainukasutuses pind</v>
      </c>
      <c r="H154" s="23" t="str">
        <f>IF(Eksplikatsioon!K155=0,"",Eksplikatsioon!K155)</f>
        <v>Terviseamet</v>
      </c>
      <c r="I154" s="23" t="str">
        <f>IF(Eksplikatsioon!L155=0,"",Eksplikatsioon!L155)</f>
        <v>PALDISKI MNT 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hidden="1">
      <c r="A155" s="23" t="str">
        <f>IF(Eksplikatsioon!A156=0,"",Eksplikatsioon!A156)</f>
        <v>03</v>
      </c>
      <c r="B155" s="60" t="str">
        <f>IF(Eksplikatsioon!B156=0,"",Eksplikatsioon!B156)</f>
        <v>314</v>
      </c>
      <c r="C155" s="23" t="str">
        <f>IF(Eksplikatsioon!C156=0,"",Eksplikatsioon!C156)</f>
        <v>ÜÜRITAV PIND</v>
      </c>
      <c r="D155" s="23" t="str">
        <f>IF(Eksplikatsioon!D156=0,"",Eksplikatsioon!D156)</f>
        <v>Kabinet/Büroo</v>
      </c>
      <c r="E155" s="58">
        <f>IF(Eksplikatsioon!F156=0,"",Eksplikatsioon!F156)</f>
        <v>16.7</v>
      </c>
      <c r="F155" s="23" t="str">
        <f>IF(Eksplikatsioon!H156=0,"",Eksplikatsioon!H156)</f>
        <v/>
      </c>
      <c r="G155" s="23" t="str">
        <f>IF(Eksplikatsioon!J156=0,"",Eksplikatsioon!J156)</f>
        <v>Ainukasutuses pind</v>
      </c>
      <c r="H155" s="23" t="str">
        <f>IF(Eksplikatsioon!K156=0,"",Eksplikatsioon!K156)</f>
        <v>Terviseamet</v>
      </c>
      <c r="I155" s="23" t="str">
        <f>IF(Eksplikatsioon!L156=0,"",Eksplikatsioon!L156)</f>
        <v>PALDISKI MNT _03</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hidden="1">
      <c r="A156" s="23" t="str">
        <f>IF(Eksplikatsioon!A157=0,"",Eksplikatsioon!A157)</f>
        <v>03</v>
      </c>
      <c r="B156" s="60" t="str">
        <f>IF(Eksplikatsioon!B157=0,"",Eksplikatsioon!B157)</f>
        <v>315</v>
      </c>
      <c r="C156" s="23" t="str">
        <f>IF(Eksplikatsioon!C157=0,"",Eksplikatsioon!C157)</f>
        <v>ÜÜRITAV PIND</v>
      </c>
      <c r="D156" s="23" t="str">
        <f>IF(Eksplikatsioon!D157=0,"",Eksplikatsioon!D157)</f>
        <v>Kabinet/Büroo</v>
      </c>
      <c r="E156" s="58">
        <f>IF(Eksplikatsioon!F157=0,"",Eksplikatsioon!F157)</f>
        <v>16</v>
      </c>
      <c r="F156" s="23" t="str">
        <f>IF(Eksplikatsioon!H157=0,"",Eksplikatsioon!H157)</f>
        <v/>
      </c>
      <c r="G156" s="23" t="str">
        <f>IF(Eksplikatsioon!J157=0,"",Eksplikatsioon!J157)</f>
        <v>Ainukasutuses pind</v>
      </c>
      <c r="H156" s="23" t="str">
        <f>IF(Eksplikatsioon!K157=0,"",Eksplikatsioon!K157)</f>
        <v>Terviseamet</v>
      </c>
      <c r="I156" s="23" t="str">
        <f>IF(Eksplikatsioon!L157=0,"",Eksplikatsioon!L157)</f>
        <v>PALDISKI MNT _03</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hidden="1">
      <c r="A157" s="23" t="str">
        <f>IF(Eksplikatsioon!A158=0,"",Eksplikatsioon!A158)</f>
        <v>03</v>
      </c>
      <c r="B157" s="60" t="str">
        <f>IF(Eksplikatsioon!B158=0,"",Eksplikatsioon!B158)</f>
        <v>316</v>
      </c>
      <c r="C157" s="23" t="str">
        <f>IF(Eksplikatsioon!C158=0,"",Eksplikatsioon!C158)</f>
        <v>ÜÜRITAV PIND</v>
      </c>
      <c r="D157" s="23" t="str">
        <f>IF(Eksplikatsioon!D158=0,"",Eksplikatsioon!D158)</f>
        <v>Kabinet/Büroo</v>
      </c>
      <c r="E157" s="58">
        <f>IF(Eksplikatsioon!F158=0,"",Eksplikatsioon!F158)</f>
        <v>11</v>
      </c>
      <c r="F157" s="23" t="str">
        <f>IF(Eksplikatsioon!H158=0,"",Eksplikatsioon!H158)</f>
        <v/>
      </c>
      <c r="G157" s="23" t="str">
        <f>IF(Eksplikatsioon!J158=0,"",Eksplikatsioon!J158)</f>
        <v>Ainukasutuses pind</v>
      </c>
      <c r="H157" s="23" t="str">
        <f>IF(Eksplikatsioon!K158=0,"",Eksplikatsioon!K158)</f>
        <v>Terviseamet</v>
      </c>
      <c r="I157" s="23" t="str">
        <f>IF(Eksplikatsioon!L158=0,"",Eksplikatsioon!L158)</f>
        <v>PALDISKI MNT 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hidden="1">
      <c r="A158" s="23" t="str">
        <f>IF(Eksplikatsioon!A159=0,"",Eksplikatsioon!A159)</f>
        <v>03</v>
      </c>
      <c r="B158" s="60" t="str">
        <f>IF(Eksplikatsioon!B159=0,"",Eksplikatsioon!B159)</f>
        <v>317</v>
      </c>
      <c r="C158" s="23" t="str">
        <f>IF(Eksplikatsioon!C159=0,"",Eksplikatsioon!C159)</f>
        <v>ÜÜRITAV PIND</v>
      </c>
      <c r="D158" s="23" t="str">
        <f>IF(Eksplikatsioon!D159=0,"",Eksplikatsioon!D159)</f>
        <v>Kabinet/Büroo</v>
      </c>
      <c r="E158" s="58">
        <f>IF(Eksplikatsioon!F159=0,"",Eksplikatsioon!F159)</f>
        <v>27</v>
      </c>
      <c r="F158" s="23" t="str">
        <f>IF(Eksplikatsioon!H159=0,"",Eksplikatsioon!H159)</f>
        <v/>
      </c>
      <c r="G158" s="23" t="str">
        <f>IF(Eksplikatsioon!J159=0,"",Eksplikatsioon!J159)</f>
        <v>Ainukasutuses pind</v>
      </c>
      <c r="H158" s="23" t="str">
        <f>IF(Eksplikatsioon!K159=0,"",Eksplikatsioon!K159)</f>
        <v>Terviseamet</v>
      </c>
      <c r="I158" s="23" t="str">
        <f>IF(Eksplikatsioon!L159=0,"",Eksplikatsioon!L159)</f>
        <v>PALDISKI MNT _03</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c r="A159" s="23" t="str">
        <f>IF(Eksplikatsioon!A160=0,"",Eksplikatsioon!A160)</f>
        <v>03</v>
      </c>
      <c r="B159" s="60" t="str">
        <f>IF(Eksplikatsioon!B160=0,"",Eksplikatsioon!B160)</f>
        <v>318</v>
      </c>
      <c r="C159" s="23" t="str">
        <f>IF(Eksplikatsioon!C160=0,"",Eksplikatsioon!C160)</f>
        <v>ÜÜRITAV PIND</v>
      </c>
      <c r="D159" s="23" t="str">
        <f>IF(Eksplikatsioon!D160=0,"",Eksplikatsioon!D160)</f>
        <v>Kabinet/Büroo</v>
      </c>
      <c r="E159" s="58">
        <f>IF(Eksplikatsioon!F160=0,"",Eksplikatsioon!F160)</f>
        <v>12.5</v>
      </c>
      <c r="F159" s="23" t="str">
        <f>IF(Eksplikatsioon!H160=0,"",Eksplikatsioon!H160)</f>
        <v/>
      </c>
      <c r="G159" s="23" t="str">
        <f>IF(Eksplikatsioon!J160=0,"",Eksplikatsioon!J160)</f>
        <v>Ainukasutuses pind</v>
      </c>
      <c r="H159" s="23" t="str">
        <f>IF(Eksplikatsioon!K160=0,"",Eksplikatsioon!K160)</f>
        <v>Terviseamet</v>
      </c>
      <c r="I159" s="23" t="str">
        <f>IF(Eksplikatsioon!L160=0,"",Eksplikatsioon!L160)</f>
        <v>PALDISKI MNT _03</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hidden="1">
      <c r="A160" s="23" t="str">
        <f>IF(Eksplikatsioon!A161=0,"",Eksplikatsioon!A161)</f>
        <v>03</v>
      </c>
      <c r="B160" s="60" t="str">
        <f>IF(Eksplikatsioon!B161=0,"",Eksplikatsioon!B161)</f>
        <v>319</v>
      </c>
      <c r="C160" s="23" t="str">
        <f>IF(Eksplikatsioon!C161=0,"",Eksplikatsioon!C161)</f>
        <v>ÜÜRITAV PIND</v>
      </c>
      <c r="D160" s="23" t="str">
        <f>IF(Eksplikatsioon!D161=0,"",Eksplikatsioon!D161)</f>
        <v>Eesruum</v>
      </c>
      <c r="E160" s="58">
        <f>IF(Eksplikatsioon!F161=0,"",Eksplikatsioon!F161)</f>
        <v>11.7</v>
      </c>
      <c r="F160" s="23" t="str">
        <f>IF(Eksplikatsioon!H161=0,"",Eksplikatsioon!H161)</f>
        <v/>
      </c>
      <c r="G160" s="23" t="str">
        <f>IF(Eksplikatsioon!J161=0,"",Eksplikatsioon!J161)</f>
        <v>Ainukasutuses pind</v>
      </c>
      <c r="H160" s="23" t="str">
        <f>IF(Eksplikatsioon!K161=0,"",Eksplikatsioon!K161)</f>
        <v>Terviseamet</v>
      </c>
      <c r="I160" s="23" t="str">
        <f>IF(Eksplikatsioon!L161=0,"",Eksplikatsioon!L161)</f>
        <v>PALDISKI MNT 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03</v>
      </c>
      <c r="B161" s="60" t="str">
        <f>IF(Eksplikatsioon!B162=0,"",Eksplikatsioon!B162)</f>
        <v>320</v>
      </c>
      <c r="C161" s="23" t="str">
        <f>IF(Eksplikatsioon!C162=0,"",Eksplikatsioon!C162)</f>
        <v>ÜÜRITAV PIND</v>
      </c>
      <c r="D161" s="23" t="str">
        <f>IF(Eksplikatsioon!D162=0,"",Eksplikatsioon!D162)</f>
        <v>Laboratoorium</v>
      </c>
      <c r="E161" s="58">
        <f>IF(Eksplikatsioon!F162=0,"",Eksplikatsioon!F162)</f>
        <v>29.5</v>
      </c>
      <c r="F161" s="23" t="str">
        <f>IF(Eksplikatsioon!H162=0,"",Eksplikatsioon!H162)</f>
        <v/>
      </c>
      <c r="G161" s="23" t="str">
        <f>IF(Eksplikatsioon!J162=0,"",Eksplikatsioon!J162)</f>
        <v>Ainukasutuses pind</v>
      </c>
      <c r="H161" s="23" t="str">
        <f>IF(Eksplikatsioon!K162=0,"",Eksplikatsioon!K162)</f>
        <v>Terviseamet</v>
      </c>
      <c r="I161" s="23" t="str">
        <f>IF(Eksplikatsioon!L162=0,"",Eksplikatsioon!L162)</f>
        <v>PALDISKI MNT _03</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hidden="1">
      <c r="A162" s="23" t="str">
        <f>IF(Eksplikatsioon!A163=0,"",Eksplikatsioon!A163)</f>
        <v>03</v>
      </c>
      <c r="B162" s="60" t="str">
        <f>IF(Eksplikatsioon!B163=0,"",Eksplikatsioon!B163)</f>
        <v>321</v>
      </c>
      <c r="C162" s="23" t="str">
        <f>IF(Eksplikatsioon!C163=0,"",Eksplikatsioon!C163)</f>
        <v>ÜÜRITAV PIND</v>
      </c>
      <c r="D162" s="23" t="str">
        <f>IF(Eksplikatsioon!D163=0,"",Eksplikatsioon!D163)</f>
        <v>Eesruum</v>
      </c>
      <c r="E162" s="58">
        <f>IF(Eksplikatsioon!F163=0,"",Eksplikatsioon!F163)</f>
        <v>2.2000000000000002</v>
      </c>
      <c r="F162" s="23" t="str">
        <f>IF(Eksplikatsioon!H163=0,"",Eksplikatsioon!H163)</f>
        <v/>
      </c>
      <c r="G162" s="23" t="str">
        <f>IF(Eksplikatsioon!J163=0,"",Eksplikatsioon!J163)</f>
        <v>Ainukasutuses pind</v>
      </c>
      <c r="H162" s="23" t="str">
        <f>IF(Eksplikatsioon!K163=0,"",Eksplikatsioon!K163)</f>
        <v>Terviseamet</v>
      </c>
      <c r="I162" s="23" t="str">
        <f>IF(Eksplikatsioon!L163=0,"",Eksplikatsioon!L163)</f>
        <v>PALDISKI MNT _03</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hidden="1">
      <c r="A163" s="23" t="str">
        <f>IF(Eksplikatsioon!A164=0,"",Eksplikatsioon!A164)</f>
        <v>03</v>
      </c>
      <c r="B163" s="60" t="str">
        <f>IF(Eksplikatsioon!B164=0,"",Eksplikatsioon!B164)</f>
        <v>322</v>
      </c>
      <c r="C163" s="23" t="str">
        <f>IF(Eksplikatsioon!C164=0,"",Eksplikatsioon!C164)</f>
        <v>ÜÜRITAV PIND</v>
      </c>
      <c r="D163" s="23" t="str">
        <f>IF(Eksplikatsioon!D164=0,"",Eksplikatsioon!D164)</f>
        <v>Eriotstarbeline ruum</v>
      </c>
      <c r="E163" s="58">
        <f>IF(Eksplikatsioon!F164=0,"",Eksplikatsioon!F164)</f>
        <v>15.7</v>
      </c>
      <c r="F163" s="23" t="str">
        <f>IF(Eksplikatsioon!H164=0,"",Eksplikatsioon!H164)</f>
        <v/>
      </c>
      <c r="G163" s="23" t="str">
        <f>IF(Eksplikatsioon!J164=0,"",Eksplikatsioon!J164)</f>
        <v>Ainukasutuses pind</v>
      </c>
      <c r="H163" s="23" t="str">
        <f>IF(Eksplikatsioon!K164=0,"",Eksplikatsioon!K164)</f>
        <v>Terviseamet</v>
      </c>
      <c r="I163" s="23" t="str">
        <f>IF(Eksplikatsioon!L164=0,"",Eksplikatsioon!L164)</f>
        <v>PALDISKI MNT _03</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hidden="1">
      <c r="A164" s="23" t="str">
        <f>IF(Eksplikatsioon!A165=0,"",Eksplikatsioon!A165)</f>
        <v>03</v>
      </c>
      <c r="B164" s="60" t="str">
        <f>IF(Eksplikatsioon!B165=0,"",Eksplikatsioon!B165)</f>
        <v>323</v>
      </c>
      <c r="C164" s="23" t="str">
        <f>IF(Eksplikatsioon!C165=0,"",Eksplikatsioon!C165)</f>
        <v>ÜÜRITAV PIND</v>
      </c>
      <c r="D164" s="23" t="str">
        <f>IF(Eksplikatsioon!D165=0,"",Eksplikatsioon!D165)</f>
        <v>Eriotstarbeline ruum</v>
      </c>
      <c r="E164" s="58">
        <f>IF(Eksplikatsioon!F165=0,"",Eksplikatsioon!F165)</f>
        <v>25.2</v>
      </c>
      <c r="F164" s="23" t="str">
        <f>IF(Eksplikatsioon!H165=0,"",Eksplikatsioon!H165)</f>
        <v/>
      </c>
      <c r="G164" s="23" t="str">
        <f>IF(Eksplikatsioon!J165=0,"",Eksplikatsioon!J165)</f>
        <v>Ainukasutuses pind</v>
      </c>
      <c r="H164" s="23" t="str">
        <f>IF(Eksplikatsioon!K165=0,"",Eksplikatsioon!K165)</f>
        <v>Terviseamet</v>
      </c>
      <c r="I164" s="23" t="str">
        <f>IF(Eksplikatsioon!L165=0,"",Eksplikatsioon!L165)</f>
        <v>PALDISKI MNT _03</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03</v>
      </c>
      <c r="B165" s="60" t="str">
        <f>IF(Eksplikatsioon!B166=0,"",Eksplikatsioon!B166)</f>
        <v>325</v>
      </c>
      <c r="C165" s="23" t="str">
        <f>IF(Eksplikatsioon!C166=0,"",Eksplikatsioon!C166)</f>
        <v>ÜÜRITAV PIND</v>
      </c>
      <c r="D165" s="23" t="str">
        <f>IF(Eksplikatsioon!D166=0,"",Eksplikatsioon!D166)</f>
        <v>Laboratoorium</v>
      </c>
      <c r="E165" s="58">
        <f>IF(Eksplikatsioon!F166=0,"",Eksplikatsioon!F166)</f>
        <v>27</v>
      </c>
      <c r="F165" s="23" t="str">
        <f>IF(Eksplikatsioon!H166=0,"",Eksplikatsioon!H166)</f>
        <v/>
      </c>
      <c r="G165" s="23" t="str">
        <f>IF(Eksplikatsioon!J166=0,"",Eksplikatsioon!J166)</f>
        <v>Ainukasutuses pind</v>
      </c>
      <c r="H165" s="23" t="str">
        <f>IF(Eksplikatsioon!K166=0,"",Eksplikatsioon!K166)</f>
        <v>Terviseamet</v>
      </c>
      <c r="I165" s="23" t="str">
        <f>IF(Eksplikatsioon!L166=0,"",Eksplikatsioon!L166)</f>
        <v>PALDISKI MNT _03</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hidden="1">
      <c r="A166" s="23" t="str">
        <f>IF(Eksplikatsioon!A167=0,"",Eksplikatsioon!A167)</f>
        <v>03</v>
      </c>
      <c r="B166" s="60" t="str">
        <f>IF(Eksplikatsioon!B167=0,"",Eksplikatsioon!B167)</f>
        <v>326</v>
      </c>
      <c r="C166" s="23" t="str">
        <f>IF(Eksplikatsioon!C167=0,"",Eksplikatsioon!C167)</f>
        <v>ÜÜRITAV PIND</v>
      </c>
      <c r="D166" s="23" t="str">
        <f>IF(Eksplikatsioon!D167=0,"",Eksplikatsioon!D167)</f>
        <v>Riietusruum</v>
      </c>
      <c r="E166" s="58">
        <f>IF(Eksplikatsioon!F167=0,"",Eksplikatsioon!F167)</f>
        <v>22.4</v>
      </c>
      <c r="F166" s="23" t="str">
        <f>IF(Eksplikatsioon!H167=0,"",Eksplikatsioon!H167)</f>
        <v/>
      </c>
      <c r="G166" s="23" t="str">
        <f>IF(Eksplikatsioon!J167=0,"",Eksplikatsioon!J167)</f>
        <v>Ainukasutuses pind</v>
      </c>
      <c r="H166" s="23" t="str">
        <f>IF(Eksplikatsioon!K167=0,"",Eksplikatsioon!K167)</f>
        <v>Terviseamet</v>
      </c>
      <c r="I166" s="23" t="str">
        <f>IF(Eksplikatsioon!L167=0,"",Eksplikatsioon!L167)</f>
        <v>PALDISKI MNT _03</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hidden="1">
      <c r="A167" s="23" t="str">
        <f>IF(Eksplikatsioon!A168=0,"",Eksplikatsioon!A168)</f>
        <v>03</v>
      </c>
      <c r="B167" s="60" t="str">
        <f>IF(Eksplikatsioon!B168=0,"",Eksplikatsioon!B168)</f>
        <v>327</v>
      </c>
      <c r="C167" s="23" t="str">
        <f>IF(Eksplikatsioon!C168=0,"",Eksplikatsioon!C168)</f>
        <v>ÜÜRITAV PIND</v>
      </c>
      <c r="D167" s="23" t="str">
        <f>IF(Eksplikatsioon!D168=0,"",Eksplikatsioon!D168)</f>
        <v>Nõupidamise ruum</v>
      </c>
      <c r="E167" s="58">
        <f>IF(Eksplikatsioon!F168=0,"",Eksplikatsioon!F168)</f>
        <v>26.7</v>
      </c>
      <c r="F167" s="23" t="str">
        <f>IF(Eksplikatsioon!H168=0,"",Eksplikatsioon!H168)</f>
        <v/>
      </c>
      <c r="G167" s="23" t="str">
        <f>IF(Eksplikatsioon!J168=0,"",Eksplikatsioon!J168)</f>
        <v>Ainukasutuses pind</v>
      </c>
      <c r="H167" s="23" t="str">
        <f>IF(Eksplikatsioon!K168=0,"",Eksplikatsioon!K168)</f>
        <v>Terviseamet</v>
      </c>
      <c r="I167" s="23" t="str">
        <f>IF(Eksplikatsioon!L168=0,"",Eksplikatsioon!L168)</f>
        <v>PALDISKI MNT _03</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hidden="1">
      <c r="A168" s="23" t="str">
        <f>IF(Eksplikatsioon!A169=0,"",Eksplikatsioon!A169)</f>
        <v>03</v>
      </c>
      <c r="B168" s="60" t="str">
        <f>IF(Eksplikatsioon!B169=0,"",Eksplikatsioon!B169)</f>
        <v>328</v>
      </c>
      <c r="C168" s="23" t="str">
        <f>IF(Eksplikatsioon!C169=0,"",Eksplikatsioon!C169)</f>
        <v>ÜÜRITAV PIND</v>
      </c>
      <c r="D168" s="23" t="str">
        <f>IF(Eksplikatsioon!D169=0,"",Eksplikatsioon!D169)</f>
        <v>Kabinet/Büroo</v>
      </c>
      <c r="E168" s="58">
        <f>IF(Eksplikatsioon!F169=0,"",Eksplikatsioon!F169)</f>
        <v>27.2</v>
      </c>
      <c r="F168" s="23" t="str">
        <f>IF(Eksplikatsioon!H169=0,"",Eksplikatsioon!H169)</f>
        <v/>
      </c>
      <c r="G168" s="23" t="str">
        <f>IF(Eksplikatsioon!J169=0,"",Eksplikatsioon!J169)</f>
        <v>Ainukasutuses pind</v>
      </c>
      <c r="H168" s="23" t="str">
        <f>IF(Eksplikatsioon!K169=0,"",Eksplikatsioon!K169)</f>
        <v>Terviseamet</v>
      </c>
      <c r="I168" s="23" t="str">
        <f>IF(Eksplikatsioon!L169=0,"",Eksplikatsioon!L169)</f>
        <v>PALDISKI MNT _03</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hidden="1">
      <c r="A169" s="23" t="str">
        <f>IF(Eksplikatsioon!A170=0,"",Eksplikatsioon!A170)</f>
        <v>03</v>
      </c>
      <c r="B169" s="60" t="str">
        <f>IF(Eksplikatsioon!B170=0,"",Eksplikatsioon!B170)</f>
        <v>329</v>
      </c>
      <c r="C169" s="23" t="str">
        <f>IF(Eksplikatsioon!C170=0,"",Eksplikatsioon!C170)</f>
        <v>ÜÜRITAV PIND</v>
      </c>
      <c r="D169" s="23" t="str">
        <f>IF(Eksplikatsioon!D170=0,"",Eksplikatsioon!D170)</f>
        <v>Kabinet/Büroo</v>
      </c>
      <c r="E169" s="58">
        <f>IF(Eksplikatsioon!F170=0,"",Eksplikatsioon!F170)</f>
        <v>30.9</v>
      </c>
      <c r="F169" s="23" t="str">
        <f>IF(Eksplikatsioon!H170=0,"",Eksplikatsioon!H170)</f>
        <v/>
      </c>
      <c r="G169" s="23" t="str">
        <f>IF(Eksplikatsioon!J170=0,"",Eksplikatsioon!J170)</f>
        <v>Ainukasutuses pind</v>
      </c>
      <c r="H169" s="23" t="str">
        <f>IF(Eksplikatsioon!K170=0,"",Eksplikatsioon!K170)</f>
        <v>Terviseamet</v>
      </c>
      <c r="I169" s="23" t="str">
        <f>IF(Eksplikatsioon!L170=0,"",Eksplikatsioon!L170)</f>
        <v>PALDISKI MNT _03</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hidden="1">
      <c r="A170" s="23" t="str">
        <f>IF(Eksplikatsioon!A171=0,"",Eksplikatsioon!A171)</f>
        <v>03</v>
      </c>
      <c r="B170" s="60" t="str">
        <f>IF(Eksplikatsioon!B171=0,"",Eksplikatsioon!B171)</f>
        <v>330</v>
      </c>
      <c r="C170" s="23" t="str">
        <f>IF(Eksplikatsioon!C171=0,"",Eksplikatsioon!C171)</f>
        <v>ÜÜRITAV PIND</v>
      </c>
      <c r="D170" s="23" t="str">
        <f>IF(Eksplikatsioon!D171=0,"",Eksplikatsioon!D171)</f>
        <v>Kabinet/Büroo</v>
      </c>
      <c r="E170" s="58">
        <f>IF(Eksplikatsioon!F171=0,"",Eksplikatsioon!F171)</f>
        <v>16.100000000000001</v>
      </c>
      <c r="F170" s="23" t="str">
        <f>IF(Eksplikatsioon!H171=0,"",Eksplikatsioon!H171)</f>
        <v/>
      </c>
      <c r="G170" s="23" t="str">
        <f>IF(Eksplikatsioon!J171=0,"",Eksplikatsioon!J171)</f>
        <v>Ainukasutuses pind</v>
      </c>
      <c r="H170" s="23" t="str">
        <f>IF(Eksplikatsioon!K171=0,"",Eksplikatsioon!K171)</f>
        <v>Terviseamet</v>
      </c>
      <c r="I170" s="23" t="str">
        <f>IF(Eksplikatsioon!L171=0,"",Eksplikatsioon!L171)</f>
        <v>PALDISKI MNT _03</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hidden="1">
      <c r="A171" s="23" t="str">
        <f>IF(Eksplikatsioon!A172=0,"",Eksplikatsioon!A172)</f>
        <v>03</v>
      </c>
      <c r="B171" s="60" t="str">
        <f>IF(Eksplikatsioon!B172=0,"",Eksplikatsioon!B172)</f>
        <v>331</v>
      </c>
      <c r="C171" s="23" t="str">
        <f>IF(Eksplikatsioon!C172=0,"",Eksplikatsioon!C172)</f>
        <v>ÜÜRITAV PIND</v>
      </c>
      <c r="D171" s="23" t="str">
        <f>IF(Eksplikatsioon!D172=0,"",Eksplikatsioon!D172)</f>
        <v>Kabinet/Büroo</v>
      </c>
      <c r="E171" s="58">
        <f>IF(Eksplikatsioon!F172=0,"",Eksplikatsioon!F172)</f>
        <v>14.9</v>
      </c>
      <c r="F171" s="23" t="str">
        <f>IF(Eksplikatsioon!H172=0,"",Eksplikatsioon!H172)</f>
        <v/>
      </c>
      <c r="G171" s="23" t="str">
        <f>IF(Eksplikatsioon!J172=0,"",Eksplikatsioon!J172)</f>
        <v>Ainukasutuses pind</v>
      </c>
      <c r="H171" s="23" t="str">
        <f>IF(Eksplikatsioon!K172=0,"",Eksplikatsioon!K172)</f>
        <v>Terviseamet</v>
      </c>
      <c r="I171" s="23" t="str">
        <f>IF(Eksplikatsioon!L172=0,"",Eksplikatsioon!L172)</f>
        <v>PALDISKI MNT _03</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hidden="1">
      <c r="A172" s="23" t="str">
        <f>IF(Eksplikatsioon!A173=0,"",Eksplikatsioon!A173)</f>
        <v>03</v>
      </c>
      <c r="B172" s="60" t="str">
        <f>IF(Eksplikatsioon!B173=0,"",Eksplikatsioon!B173)</f>
        <v>332</v>
      </c>
      <c r="C172" s="23" t="str">
        <f>IF(Eksplikatsioon!C173=0,"",Eksplikatsioon!C173)</f>
        <v>ÜÜRITAV PIND</v>
      </c>
      <c r="D172" s="23" t="str">
        <f>IF(Eksplikatsioon!D173=0,"",Eksplikatsioon!D173)</f>
        <v>Kabinet/Büroo</v>
      </c>
      <c r="E172" s="58">
        <f>IF(Eksplikatsioon!F173=0,"",Eksplikatsioon!F173)</f>
        <v>16.2</v>
      </c>
      <c r="F172" s="23" t="str">
        <f>IF(Eksplikatsioon!H173=0,"",Eksplikatsioon!H173)</f>
        <v/>
      </c>
      <c r="G172" s="23" t="str">
        <f>IF(Eksplikatsioon!J173=0,"",Eksplikatsioon!J173)</f>
        <v>Ainukasutuses pind</v>
      </c>
      <c r="H172" s="23" t="str">
        <f>IF(Eksplikatsioon!K173=0,"",Eksplikatsioon!K173)</f>
        <v>Terviseamet</v>
      </c>
      <c r="I172" s="23" t="str">
        <f>IF(Eksplikatsioon!L173=0,"",Eksplikatsioon!L173)</f>
        <v>PALDISKI MNT _03</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hidden="1">
      <c r="A173" s="23" t="str">
        <f>IF(Eksplikatsioon!A174=0,"",Eksplikatsioon!A174)</f>
        <v>03</v>
      </c>
      <c r="B173" s="60" t="str">
        <f>IF(Eksplikatsioon!B174=0,"",Eksplikatsioon!B174)</f>
        <v>333</v>
      </c>
      <c r="C173" s="23" t="str">
        <f>IF(Eksplikatsioon!C174=0,"",Eksplikatsioon!C174)</f>
        <v>ÜÜRITAV PIND</v>
      </c>
      <c r="D173" s="23" t="str">
        <f>IF(Eksplikatsioon!D174=0,"",Eksplikatsioon!D174)</f>
        <v>Kabinet/Büroo</v>
      </c>
      <c r="E173" s="58">
        <f>IF(Eksplikatsioon!F174=0,"",Eksplikatsioon!F174)</f>
        <v>14.2</v>
      </c>
      <c r="F173" s="23" t="str">
        <f>IF(Eksplikatsioon!H174=0,"",Eksplikatsioon!H174)</f>
        <v/>
      </c>
      <c r="G173" s="23" t="str">
        <f>IF(Eksplikatsioon!J174=0,"",Eksplikatsioon!J174)</f>
        <v>Ainukasutuses pind</v>
      </c>
      <c r="H173" s="23" t="str">
        <f>IF(Eksplikatsioon!K174=0,"",Eksplikatsioon!K174)</f>
        <v>Terviseamet</v>
      </c>
      <c r="I173" s="23" t="str">
        <f>IF(Eksplikatsioon!L174=0,"",Eksplikatsioon!L174)</f>
        <v>PALDISKI MNT _03</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03</v>
      </c>
      <c r="B174" s="60" t="str">
        <f>IF(Eksplikatsioon!B175=0,"",Eksplikatsioon!B175)</f>
        <v>334</v>
      </c>
      <c r="C174" s="23" t="str">
        <f>IF(Eksplikatsioon!C175=0,"",Eksplikatsioon!C175)</f>
        <v>ÜÜRITAV PIND</v>
      </c>
      <c r="D174" s="23" t="str">
        <f>IF(Eksplikatsioon!D175=0,"",Eksplikatsioon!D175)</f>
        <v>Laboratoorium</v>
      </c>
      <c r="E174" s="58">
        <f>IF(Eksplikatsioon!F175=0,"",Eksplikatsioon!F175)</f>
        <v>26.3</v>
      </c>
      <c r="F174" s="23" t="str">
        <f>IF(Eksplikatsioon!H175=0,"",Eksplikatsioon!H175)</f>
        <v/>
      </c>
      <c r="G174" s="23" t="str">
        <f>IF(Eksplikatsioon!J175=0,"",Eksplikatsioon!J175)</f>
        <v>Ainukasutuses pind</v>
      </c>
      <c r="H174" s="23" t="str">
        <f>IF(Eksplikatsioon!K175=0,"",Eksplikatsioon!K175)</f>
        <v>Terviseamet</v>
      </c>
      <c r="I174" s="23" t="str">
        <f>IF(Eksplikatsioon!L175=0,"",Eksplikatsioon!L175)</f>
        <v>PALDISKI MNT _03</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c r="A175" s="23" t="str">
        <f>IF(Eksplikatsioon!A176=0,"",Eksplikatsioon!A176)</f>
        <v>03</v>
      </c>
      <c r="B175" s="60" t="str">
        <f>IF(Eksplikatsioon!B176=0,"",Eksplikatsioon!B176)</f>
        <v>335</v>
      </c>
      <c r="C175" s="23" t="str">
        <f>IF(Eksplikatsioon!C176=0,"",Eksplikatsioon!C176)</f>
        <v>ÜÜRITAV PIND</v>
      </c>
      <c r="D175" s="23" t="str">
        <f>IF(Eksplikatsioon!D176=0,"",Eksplikatsioon!D176)</f>
        <v>Pesuruum</v>
      </c>
      <c r="E175" s="58">
        <f>IF(Eksplikatsioon!F176=0,"",Eksplikatsioon!F176)</f>
        <v>2.6</v>
      </c>
      <c r="F175" s="23" t="str">
        <f>IF(Eksplikatsioon!H176=0,"",Eksplikatsioon!H176)</f>
        <v/>
      </c>
      <c r="G175" s="23" t="str">
        <f>IF(Eksplikatsioon!J176=0,"",Eksplikatsioon!J176)</f>
        <v>Ainukasutuses pind</v>
      </c>
      <c r="H175" s="23" t="str">
        <f>IF(Eksplikatsioon!K176=0,"",Eksplikatsioon!K176)</f>
        <v>Terviseamet</v>
      </c>
      <c r="I175" s="23" t="str">
        <f>IF(Eksplikatsioon!L176=0,"",Eksplikatsioon!L176)</f>
        <v>PALDISKI MNT _03</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c r="A176" s="23" t="str">
        <f>IF(Eksplikatsioon!A177=0,"",Eksplikatsioon!A177)</f>
        <v>03</v>
      </c>
      <c r="B176" s="60" t="str">
        <f>IF(Eksplikatsioon!B177=0,"",Eksplikatsioon!B177)</f>
        <v>336</v>
      </c>
      <c r="C176" s="23" t="str">
        <f>IF(Eksplikatsioon!C177=0,"",Eksplikatsioon!C177)</f>
        <v>ÜÜRITAV PIND</v>
      </c>
      <c r="D176" s="23" t="str">
        <f>IF(Eksplikatsioon!D177=0,"",Eksplikatsioon!D177)</f>
        <v>Riietusruum</v>
      </c>
      <c r="E176" s="58">
        <f>IF(Eksplikatsioon!F177=0,"",Eksplikatsioon!F177)</f>
        <v>7.3</v>
      </c>
      <c r="F176" s="23" t="str">
        <f>IF(Eksplikatsioon!H177=0,"",Eksplikatsioon!H177)</f>
        <v/>
      </c>
      <c r="G176" s="23" t="str">
        <f>IF(Eksplikatsioon!J177=0,"",Eksplikatsioon!J177)</f>
        <v>Ainukasutuses pind</v>
      </c>
      <c r="H176" s="23" t="str">
        <f>IF(Eksplikatsioon!K177=0,"",Eksplikatsioon!K177)</f>
        <v>Terviseamet</v>
      </c>
      <c r="I176" s="23" t="str">
        <f>IF(Eksplikatsioon!L177=0,"",Eksplikatsioon!L177)</f>
        <v>PALDISKI MNT _03</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hidden="1">
      <c r="A177" s="23" t="str">
        <f>IF(Eksplikatsioon!A178=0,"",Eksplikatsioon!A178)</f>
        <v>03</v>
      </c>
      <c r="B177" s="60" t="str">
        <f>IF(Eksplikatsioon!B178=0,"",Eksplikatsioon!B178)</f>
        <v>337</v>
      </c>
      <c r="C177" s="23" t="str">
        <f>IF(Eksplikatsioon!C178=0,"",Eksplikatsioon!C178)</f>
        <v>ÜÜRITAV PIND</v>
      </c>
      <c r="D177" s="23" t="str">
        <f>IF(Eksplikatsioon!D178=0,"",Eksplikatsioon!D178)</f>
        <v>Koristus- ja hooldusruum</v>
      </c>
      <c r="E177" s="58">
        <f>IF(Eksplikatsioon!F178=0,"",Eksplikatsioon!F178)</f>
        <v>9</v>
      </c>
      <c r="F177" s="23" t="str">
        <f>IF(Eksplikatsioon!H178=0,"",Eksplikatsioon!H178)</f>
        <v/>
      </c>
      <c r="G177" s="23" t="str">
        <f>IF(Eksplikatsioon!J178=0,"",Eksplikatsioon!J178)</f>
        <v>Ainukasutuses pind</v>
      </c>
      <c r="H177" s="23" t="str">
        <f>IF(Eksplikatsioon!K178=0,"",Eksplikatsioon!K178)</f>
        <v>Terviseamet</v>
      </c>
      <c r="I177" s="23" t="str">
        <f>IF(Eksplikatsioon!L178=0,"",Eksplikatsioon!L178)</f>
        <v>PALDISKI MNT _03</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hidden="1">
      <c r="A178" s="23" t="str">
        <f>IF(Eksplikatsioon!A179=0,"",Eksplikatsioon!A179)</f>
        <v>03</v>
      </c>
      <c r="B178" s="60" t="str">
        <f>IF(Eksplikatsioon!B179=0,"",Eksplikatsioon!B179)</f>
        <v>338</v>
      </c>
      <c r="C178" s="23" t="str">
        <f>IF(Eksplikatsioon!C179=0,"",Eksplikatsioon!C179)</f>
        <v>ÜÜRITAV PIND</v>
      </c>
      <c r="D178" s="23" t="str">
        <f>IF(Eksplikatsioon!D179=0,"",Eksplikatsioon!D179)</f>
        <v>Koristus- ja hooldusruum</v>
      </c>
      <c r="E178" s="58">
        <f>IF(Eksplikatsioon!F179=0,"",Eksplikatsioon!F179)</f>
        <v>3.7</v>
      </c>
      <c r="F178" s="23" t="str">
        <f>IF(Eksplikatsioon!H179=0,"",Eksplikatsioon!H179)</f>
        <v/>
      </c>
      <c r="G178" s="23" t="str">
        <f>IF(Eksplikatsioon!J179=0,"",Eksplikatsioon!J179)</f>
        <v>Ainukasutuses pind</v>
      </c>
      <c r="H178" s="23" t="str">
        <f>IF(Eksplikatsioon!K179=0,"",Eksplikatsioon!K179)</f>
        <v>Terviseamet</v>
      </c>
      <c r="I178" s="23" t="str">
        <f>IF(Eksplikatsioon!L179=0,"",Eksplikatsioon!L179)</f>
        <v>PALDISKI MNT _03</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03</v>
      </c>
      <c r="B179" s="60" t="str">
        <f>IF(Eksplikatsioon!B180=0,"",Eksplikatsioon!B180)</f>
        <v>339</v>
      </c>
      <c r="C179" s="23" t="str">
        <f>IF(Eksplikatsioon!C180=0,"",Eksplikatsioon!C180)</f>
        <v>ÜÜRITAV PIND</v>
      </c>
      <c r="D179" s="23" t="str">
        <f>IF(Eksplikatsioon!D180=0,"",Eksplikatsioon!D180)</f>
        <v>Laboratoorium</v>
      </c>
      <c r="E179" s="58">
        <f>IF(Eksplikatsioon!F180=0,"",Eksplikatsioon!F180)</f>
        <v>10.4</v>
      </c>
      <c r="F179" s="23" t="str">
        <f>IF(Eksplikatsioon!H180=0,"",Eksplikatsioon!H180)</f>
        <v/>
      </c>
      <c r="G179" s="23" t="str">
        <f>IF(Eksplikatsioon!J180=0,"",Eksplikatsioon!J180)</f>
        <v>Ainukasutuses pind</v>
      </c>
      <c r="H179" s="23" t="str">
        <f>IF(Eksplikatsioon!K180=0,"",Eksplikatsioon!K180)</f>
        <v>Terviseamet</v>
      </c>
      <c r="I179" s="23" t="str">
        <f>IF(Eksplikatsioon!L180=0,"",Eksplikatsioon!L180)</f>
        <v>PALDISKI MNT _03</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hidden="1">
      <c r="A180" s="23" t="str">
        <f>IF(Eksplikatsioon!A181=0,"",Eksplikatsioon!A181)</f>
        <v>03</v>
      </c>
      <c r="B180" s="60" t="str">
        <f>IF(Eksplikatsioon!B181=0,"",Eksplikatsioon!B181)</f>
        <v>340</v>
      </c>
      <c r="C180" s="23" t="str">
        <f>IF(Eksplikatsioon!C181=0,"",Eksplikatsioon!C181)</f>
        <v>ÜÜRITAV PIND</v>
      </c>
      <c r="D180" s="23" t="str">
        <f>IF(Eksplikatsioon!D181=0,"",Eksplikatsioon!D181)</f>
        <v>Eesruum</v>
      </c>
      <c r="E180" s="58">
        <f>IF(Eksplikatsioon!F181=0,"",Eksplikatsioon!F181)</f>
        <v>3</v>
      </c>
      <c r="F180" s="23" t="str">
        <f>IF(Eksplikatsioon!H181=0,"",Eksplikatsioon!H181)</f>
        <v/>
      </c>
      <c r="G180" s="23" t="str">
        <f>IF(Eksplikatsioon!J181=0,"",Eksplikatsioon!J181)</f>
        <v>Ainukasutuses pind</v>
      </c>
      <c r="H180" s="23" t="str">
        <f>IF(Eksplikatsioon!K181=0,"",Eksplikatsioon!K181)</f>
        <v>Terviseamet</v>
      </c>
      <c r="I180" s="23" t="str">
        <f>IF(Eksplikatsioon!L181=0,"",Eksplikatsioon!L181)</f>
        <v>PALDISKI MNT _03</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03</v>
      </c>
      <c r="B181" s="60" t="str">
        <f>IF(Eksplikatsioon!B182=0,"",Eksplikatsioon!B182)</f>
        <v>341</v>
      </c>
      <c r="C181" s="23" t="str">
        <f>IF(Eksplikatsioon!C182=0,"",Eksplikatsioon!C182)</f>
        <v>ÜÜRITAV PIND</v>
      </c>
      <c r="D181" s="23" t="str">
        <f>IF(Eksplikatsioon!D182=0,"",Eksplikatsioon!D182)</f>
        <v>Laboratoorium</v>
      </c>
      <c r="E181" s="58">
        <f>IF(Eksplikatsioon!F182=0,"",Eksplikatsioon!F182)</f>
        <v>10.6</v>
      </c>
      <c r="F181" s="23" t="str">
        <f>IF(Eksplikatsioon!H182=0,"",Eksplikatsioon!H182)</f>
        <v/>
      </c>
      <c r="G181" s="23" t="str">
        <f>IF(Eksplikatsioon!J182=0,"",Eksplikatsioon!J182)</f>
        <v>Ainukasutuses pind</v>
      </c>
      <c r="H181" s="23" t="str">
        <f>IF(Eksplikatsioon!K182=0,"",Eksplikatsioon!K182)</f>
        <v>Terviseamet</v>
      </c>
      <c r="I181" s="23" t="str">
        <f>IF(Eksplikatsioon!L182=0,"",Eksplikatsioon!L182)</f>
        <v>PALDISKI MNT _03</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03</v>
      </c>
      <c r="B182" s="60" t="str">
        <f>IF(Eksplikatsioon!B183=0,"",Eksplikatsioon!B183)</f>
        <v>342</v>
      </c>
      <c r="C182" s="23" t="str">
        <f>IF(Eksplikatsioon!C183=0,"",Eksplikatsioon!C183)</f>
        <v>ÜÜRITAV PIND</v>
      </c>
      <c r="D182" s="23" t="str">
        <f>IF(Eksplikatsioon!D183=0,"",Eksplikatsioon!D183)</f>
        <v>Laboratoorium</v>
      </c>
      <c r="E182" s="58">
        <f>IF(Eksplikatsioon!F183=0,"",Eksplikatsioon!F183)</f>
        <v>12.6</v>
      </c>
      <c r="F182" s="23" t="str">
        <f>IF(Eksplikatsioon!H183=0,"",Eksplikatsioon!H183)</f>
        <v/>
      </c>
      <c r="G182" s="23" t="str">
        <f>IF(Eksplikatsioon!J183=0,"",Eksplikatsioon!J183)</f>
        <v>Ainukasutuses pind</v>
      </c>
      <c r="H182" s="23" t="str">
        <f>IF(Eksplikatsioon!K183=0,"",Eksplikatsioon!K183)</f>
        <v>Terviseamet</v>
      </c>
      <c r="I182" s="23" t="str">
        <f>IF(Eksplikatsioon!L183=0,"",Eksplikatsioon!L183)</f>
        <v>PALDISKI MNT _03</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hidden="1">
      <c r="A183" s="23" t="str">
        <f>IF(Eksplikatsioon!A184=0,"",Eksplikatsioon!A184)</f>
        <v>03</v>
      </c>
      <c r="B183" s="60" t="str">
        <f>IF(Eksplikatsioon!B184=0,"",Eksplikatsioon!B184)</f>
        <v>343</v>
      </c>
      <c r="C183" s="23" t="str">
        <f>IF(Eksplikatsioon!C184=0,"",Eksplikatsioon!C184)</f>
        <v>ÜÜRITAV PIND</v>
      </c>
      <c r="D183" s="23" t="str">
        <f>IF(Eksplikatsioon!D184=0,"",Eksplikatsioon!D184)</f>
        <v>Eesruum</v>
      </c>
      <c r="E183" s="58">
        <f>IF(Eksplikatsioon!F184=0,"",Eksplikatsioon!F184)</f>
        <v>3.8</v>
      </c>
      <c r="F183" s="23" t="str">
        <f>IF(Eksplikatsioon!H184=0,"",Eksplikatsioon!H184)</f>
        <v/>
      </c>
      <c r="G183" s="23" t="str">
        <f>IF(Eksplikatsioon!J184=0,"",Eksplikatsioon!J184)</f>
        <v>Ainukasutuses pind</v>
      </c>
      <c r="H183" s="23" t="str">
        <f>IF(Eksplikatsioon!K184=0,"",Eksplikatsioon!K184)</f>
        <v>Terviseamet</v>
      </c>
      <c r="I183" s="23" t="str">
        <f>IF(Eksplikatsioon!L184=0,"",Eksplikatsioon!L184)</f>
        <v>PALDISKI MNT _03</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03</v>
      </c>
      <c r="B184" s="60" t="str">
        <f>IF(Eksplikatsioon!B185=0,"",Eksplikatsioon!B185)</f>
        <v>345</v>
      </c>
      <c r="C184" s="23" t="str">
        <f>IF(Eksplikatsioon!C185=0,"",Eksplikatsioon!C185)</f>
        <v>ÜÜRITAV PIND</v>
      </c>
      <c r="D184" s="23" t="str">
        <f>IF(Eksplikatsioon!D185=0,"",Eksplikatsioon!D185)</f>
        <v>Laboratoorium</v>
      </c>
      <c r="E184" s="58">
        <f>IF(Eksplikatsioon!F185=0,"",Eksplikatsioon!F185)</f>
        <v>16.399999999999999</v>
      </c>
      <c r="F184" s="23" t="str">
        <f>IF(Eksplikatsioon!H185=0,"",Eksplikatsioon!H185)</f>
        <v/>
      </c>
      <c r="G184" s="23" t="str">
        <f>IF(Eksplikatsioon!J185=0,"",Eksplikatsioon!J185)</f>
        <v>Ainukasutuses pind</v>
      </c>
      <c r="H184" s="23" t="str">
        <f>IF(Eksplikatsioon!K185=0,"",Eksplikatsioon!K185)</f>
        <v>Terviseamet</v>
      </c>
      <c r="I184" s="23" t="str">
        <f>IF(Eksplikatsioon!L185=0,"",Eksplikatsioon!L185)</f>
        <v>PALDISKI MNT _03</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c r="A185" s="23" t="str">
        <f>IF(Eksplikatsioon!A186=0,"",Eksplikatsioon!A186)</f>
        <v>03</v>
      </c>
      <c r="B185" s="60" t="str">
        <f>IF(Eksplikatsioon!B186=0,"",Eksplikatsioon!B186)</f>
        <v>346</v>
      </c>
      <c r="C185" s="23" t="str">
        <f>IF(Eksplikatsioon!C186=0,"",Eksplikatsioon!C186)</f>
        <v>ÜÜRITAV PIND</v>
      </c>
      <c r="D185" s="23" t="str">
        <f>IF(Eksplikatsioon!D186=0,"",Eksplikatsioon!D186)</f>
        <v>Koridor</v>
      </c>
      <c r="E185" s="58">
        <f>IF(Eksplikatsioon!F186=0,"",Eksplikatsioon!F186)</f>
        <v>22.1</v>
      </c>
      <c r="F185" s="23" t="str">
        <f>IF(Eksplikatsioon!H186=0,"",Eksplikatsioon!H186)</f>
        <v/>
      </c>
      <c r="G185" s="23" t="str">
        <f>IF(Eksplikatsioon!J186=0,"",Eksplikatsioon!J186)</f>
        <v>Ainukasutuses pind</v>
      </c>
      <c r="H185" s="23" t="str">
        <f>IF(Eksplikatsioon!K186=0,"",Eksplikatsioon!K186)</f>
        <v>Terviseamet</v>
      </c>
      <c r="I185" s="23" t="str">
        <f>IF(Eksplikatsioon!L186=0,"",Eksplikatsioon!L186)</f>
        <v>PALDISKI MNT _03</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hidden="1">
      <c r="A186" s="23" t="str">
        <f>IF(Eksplikatsioon!A187=0,"",Eksplikatsioon!A187)</f>
        <v>03</v>
      </c>
      <c r="B186" s="60" t="str">
        <f>IF(Eksplikatsioon!B187=0,"",Eksplikatsioon!B187)</f>
        <v>347</v>
      </c>
      <c r="C186" s="23" t="str">
        <f>IF(Eksplikatsioon!C187=0,"",Eksplikatsioon!C187)</f>
        <v>ÜÜRITAV PIND</v>
      </c>
      <c r="D186" s="23" t="str">
        <f>IF(Eksplikatsioon!D187=0,"",Eksplikatsioon!D187)</f>
        <v>WC</v>
      </c>
      <c r="E186" s="58">
        <f>IF(Eksplikatsioon!F187=0,"",Eksplikatsioon!F187)</f>
        <v>2.2000000000000002</v>
      </c>
      <c r="F186" s="23" t="str">
        <f>IF(Eksplikatsioon!H187=0,"",Eksplikatsioon!H187)</f>
        <v/>
      </c>
      <c r="G186" s="23" t="str">
        <f>IF(Eksplikatsioon!J187=0,"",Eksplikatsioon!J187)</f>
        <v>Ainukasutuses pind</v>
      </c>
      <c r="H186" s="23" t="str">
        <f>IF(Eksplikatsioon!K187=0,"",Eksplikatsioon!K187)</f>
        <v>Terviseamet</v>
      </c>
      <c r="I186" s="23" t="str">
        <f>IF(Eksplikatsioon!L187=0,"",Eksplikatsioon!L187)</f>
        <v>PALDISKI MNT _03</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hidden="1">
      <c r="A187" s="23" t="str">
        <f>IF(Eksplikatsioon!A188=0,"",Eksplikatsioon!A188)</f>
        <v>03</v>
      </c>
      <c r="B187" s="60" t="str">
        <f>IF(Eksplikatsioon!B188=0,"",Eksplikatsioon!B188)</f>
        <v>348</v>
      </c>
      <c r="C187" s="23" t="str">
        <f>IF(Eksplikatsioon!C188=0,"",Eksplikatsioon!C188)</f>
        <v>ÜÜRITAV PIND</v>
      </c>
      <c r="D187" s="23" t="str">
        <f>IF(Eksplikatsioon!D188=0,"",Eksplikatsioon!D188)</f>
        <v>WC</v>
      </c>
      <c r="E187" s="58">
        <f>IF(Eksplikatsioon!F188=0,"",Eksplikatsioon!F188)</f>
        <v>2.1</v>
      </c>
      <c r="F187" s="23" t="str">
        <f>IF(Eksplikatsioon!H188=0,"",Eksplikatsioon!H188)</f>
        <v/>
      </c>
      <c r="G187" s="23" t="str">
        <f>IF(Eksplikatsioon!J188=0,"",Eksplikatsioon!J188)</f>
        <v>Ainukasutuses pind</v>
      </c>
      <c r="H187" s="23" t="str">
        <f>IF(Eksplikatsioon!K188=0,"",Eksplikatsioon!K188)</f>
        <v>Terviseamet</v>
      </c>
      <c r="I187" s="23" t="str">
        <f>IF(Eksplikatsioon!L188=0,"",Eksplikatsioon!L188)</f>
        <v>PALDISKI MNT _03</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c r="A188" s="23" t="str">
        <f>IF(Eksplikatsioon!A189=0,"",Eksplikatsioon!A189)</f>
        <v>03</v>
      </c>
      <c r="B188" s="60" t="str">
        <f>IF(Eksplikatsioon!B189=0,"",Eksplikatsioon!B189)</f>
        <v>349</v>
      </c>
      <c r="C188" s="23" t="str">
        <f>IF(Eksplikatsioon!C189=0,"",Eksplikatsioon!C189)</f>
        <v>ÜÜRITAV PIND</v>
      </c>
      <c r="D188" s="23" t="str">
        <f>IF(Eksplikatsioon!D189=0,"",Eksplikatsioon!D189)</f>
        <v>Pesuruum</v>
      </c>
      <c r="E188" s="58">
        <f>IF(Eksplikatsioon!F189=0,"",Eksplikatsioon!F189)</f>
        <v>6.8</v>
      </c>
      <c r="F188" s="23" t="str">
        <f>IF(Eksplikatsioon!H189=0,"",Eksplikatsioon!H189)</f>
        <v/>
      </c>
      <c r="G188" s="23" t="str">
        <f>IF(Eksplikatsioon!J189=0,"",Eksplikatsioon!J189)</f>
        <v>Ainukasutuses pind</v>
      </c>
      <c r="H188" s="23" t="str">
        <f>IF(Eksplikatsioon!K189=0,"",Eksplikatsioon!K189)</f>
        <v>Terviseamet</v>
      </c>
      <c r="I188" s="23" t="str">
        <f>IF(Eksplikatsioon!L189=0,"",Eksplikatsioon!L189)</f>
        <v>PALDISKI MNT _03</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c r="A189" s="23" t="str">
        <f>IF(Eksplikatsioon!A190=0,"",Eksplikatsioon!A190)</f>
        <v>03</v>
      </c>
      <c r="B189" s="60" t="str">
        <f>IF(Eksplikatsioon!B190=0,"",Eksplikatsioon!B190)</f>
        <v>350</v>
      </c>
      <c r="C189" s="23" t="str">
        <f>IF(Eksplikatsioon!C190=0,"",Eksplikatsioon!C190)</f>
        <v>ÜÜRITAV PIND</v>
      </c>
      <c r="D189" s="23" t="str">
        <f>IF(Eksplikatsioon!D190=0,"",Eksplikatsioon!D190)</f>
        <v>Eesruum</v>
      </c>
      <c r="E189" s="58">
        <f>IF(Eksplikatsioon!F190=0,"",Eksplikatsioon!F190)</f>
        <v>23.5</v>
      </c>
      <c r="F189" s="23" t="str">
        <f>IF(Eksplikatsioon!H190=0,"",Eksplikatsioon!H190)</f>
        <v/>
      </c>
      <c r="G189" s="23" t="str">
        <f>IF(Eksplikatsioon!J190=0,"",Eksplikatsioon!J190)</f>
        <v>Ainukasutuses pind</v>
      </c>
      <c r="H189" s="23" t="str">
        <f>IF(Eksplikatsioon!K190=0,"",Eksplikatsioon!K190)</f>
        <v>Terviseamet</v>
      </c>
      <c r="I189" s="23" t="str">
        <f>IF(Eksplikatsioon!L190=0,"",Eksplikatsioon!L190)</f>
        <v>PALDISKI MNT _03</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c r="A190" s="23" t="str">
        <f>IF(Eksplikatsioon!A191=0,"",Eksplikatsioon!A191)</f>
        <v>03</v>
      </c>
      <c r="B190" s="60" t="str">
        <f>IF(Eksplikatsioon!B191=0,"",Eksplikatsioon!B191)</f>
        <v>351</v>
      </c>
      <c r="C190" s="23" t="str">
        <f>IF(Eksplikatsioon!C191=0,"",Eksplikatsioon!C191)</f>
        <v>ÜÜRITAV PIND</v>
      </c>
      <c r="D190" s="23" t="str">
        <f>IF(Eksplikatsioon!D191=0,"",Eksplikatsioon!D191)</f>
        <v>Koridor</v>
      </c>
      <c r="E190" s="58">
        <f>IF(Eksplikatsioon!F191=0,"",Eksplikatsioon!F191)</f>
        <v>172.1</v>
      </c>
      <c r="F190" s="23" t="str">
        <f>IF(Eksplikatsioon!H191=0,"",Eksplikatsioon!H191)</f>
        <v/>
      </c>
      <c r="G190" s="23" t="str">
        <f>IF(Eksplikatsioon!J191=0,"",Eksplikatsioon!J191)</f>
        <v>Ainukasutuses pind</v>
      </c>
      <c r="H190" s="23" t="str">
        <f>IF(Eksplikatsioon!K191=0,"",Eksplikatsioon!K191)</f>
        <v>Terviseamet</v>
      </c>
      <c r="I190" s="23" t="str">
        <f>IF(Eksplikatsioon!L191=0,"",Eksplikatsioon!L191)</f>
        <v>PALDISKI MNT _03</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hidden="1">
      <c r="A191" s="23" t="str">
        <f>IF(Eksplikatsioon!A192=0,"",Eksplikatsioon!A192)</f>
        <v>03</v>
      </c>
      <c r="B191" s="60" t="str">
        <f>IF(Eksplikatsioon!B192=0,"",Eksplikatsioon!B192)</f>
        <v>352</v>
      </c>
      <c r="C191" s="23" t="str">
        <f>IF(Eksplikatsioon!C192=0,"",Eksplikatsioon!C192)</f>
        <v>ÜÜRITAV PIND</v>
      </c>
      <c r="D191" s="23" t="str">
        <f>IF(Eksplikatsioon!D192=0,"",Eksplikatsioon!D192)</f>
        <v>Koridor</v>
      </c>
      <c r="E191" s="58">
        <f>IF(Eksplikatsioon!F192=0,"",Eksplikatsioon!F192)</f>
        <v>18.399999999999999</v>
      </c>
      <c r="F191" s="23" t="str">
        <f>IF(Eksplikatsioon!H192=0,"",Eksplikatsioon!H192)</f>
        <v/>
      </c>
      <c r="G191" s="23" t="str">
        <f>IF(Eksplikatsioon!J192=0,"",Eksplikatsioon!J192)</f>
        <v>Ainukasutuses pind</v>
      </c>
      <c r="H191" s="23" t="str">
        <f>IF(Eksplikatsioon!K192=0,"",Eksplikatsioon!K192)</f>
        <v>Terviseamet</v>
      </c>
      <c r="I191" s="23" t="str">
        <f>IF(Eksplikatsioon!L192=0,"",Eksplikatsioon!L192)</f>
        <v>PALDISKI MNT _03</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03</v>
      </c>
      <c r="B192" s="60" t="str">
        <f>IF(Eksplikatsioon!B193=0,"",Eksplikatsioon!B193)</f>
        <v>353</v>
      </c>
      <c r="C192" s="23" t="str">
        <f>IF(Eksplikatsioon!C193=0,"",Eksplikatsioon!C193)</f>
        <v>ÜÜRITAV PIND</v>
      </c>
      <c r="D192" s="23" t="str">
        <f>IF(Eksplikatsioon!D193=0,"",Eksplikatsioon!D193)</f>
        <v>Laboratoorium</v>
      </c>
      <c r="E192" s="58">
        <f>IF(Eksplikatsioon!F193=0,"",Eksplikatsioon!F193)</f>
        <v>11.5</v>
      </c>
      <c r="F192" s="23" t="str">
        <f>IF(Eksplikatsioon!H193=0,"",Eksplikatsioon!H193)</f>
        <v/>
      </c>
      <c r="G192" s="23" t="str">
        <f>IF(Eksplikatsioon!J193=0,"",Eksplikatsioon!J193)</f>
        <v>Ainukasutuses pind</v>
      </c>
      <c r="H192" s="23" t="str">
        <f>IF(Eksplikatsioon!K193=0,"",Eksplikatsioon!K193)</f>
        <v>Terviseamet</v>
      </c>
      <c r="I192" s="23" t="str">
        <f>IF(Eksplikatsioon!L193=0,"",Eksplikatsioon!L193)</f>
        <v>PALDISKI MNT _03</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03</v>
      </c>
      <c r="B193" s="60" t="str">
        <f>IF(Eksplikatsioon!B194=0,"",Eksplikatsioon!B194)</f>
        <v>354</v>
      </c>
      <c r="C193" s="23" t="str">
        <f>IF(Eksplikatsioon!C194=0,"",Eksplikatsioon!C194)</f>
        <v>ÜÜRITAV PIND</v>
      </c>
      <c r="D193" s="23" t="str">
        <f>IF(Eksplikatsioon!D194=0,"",Eksplikatsioon!D194)</f>
        <v>Laboratoorium</v>
      </c>
      <c r="E193" s="58">
        <f>IF(Eksplikatsioon!F194=0,"",Eksplikatsioon!F194)</f>
        <v>11.4</v>
      </c>
      <c r="F193" s="23" t="str">
        <f>IF(Eksplikatsioon!H194=0,"",Eksplikatsioon!H194)</f>
        <v/>
      </c>
      <c r="G193" s="23" t="str">
        <f>IF(Eksplikatsioon!J194=0,"",Eksplikatsioon!J194)</f>
        <v>Ainukasutuses pind</v>
      </c>
      <c r="H193" s="23" t="str">
        <f>IF(Eksplikatsioon!K194=0,"",Eksplikatsioon!K194)</f>
        <v>Terviseamet</v>
      </c>
      <c r="I193" s="23" t="str">
        <f>IF(Eksplikatsioon!L194=0,"",Eksplikatsioon!L194)</f>
        <v>PALDISKI MNT _03</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03</v>
      </c>
      <c r="B194" s="60" t="str">
        <f>IF(Eksplikatsioon!B195=0,"",Eksplikatsioon!B195)</f>
        <v>355</v>
      </c>
      <c r="C194" s="23" t="str">
        <f>IF(Eksplikatsioon!C195=0,"",Eksplikatsioon!C195)</f>
        <v>ÜÜRITAV PIND</v>
      </c>
      <c r="D194" s="23" t="str">
        <f>IF(Eksplikatsioon!D195=0,"",Eksplikatsioon!D195)</f>
        <v>Laboratoorium</v>
      </c>
      <c r="E194" s="58">
        <f>IF(Eksplikatsioon!F195=0,"",Eksplikatsioon!F195)</f>
        <v>14.9</v>
      </c>
      <c r="F194" s="23" t="str">
        <f>IF(Eksplikatsioon!H195=0,"",Eksplikatsioon!H195)</f>
        <v/>
      </c>
      <c r="G194" s="23" t="str">
        <f>IF(Eksplikatsioon!J195=0,"",Eksplikatsioon!J195)</f>
        <v>Ainukasutuses pind</v>
      </c>
      <c r="H194" s="23" t="str">
        <f>IF(Eksplikatsioon!K195=0,"",Eksplikatsioon!K195)</f>
        <v>Terviseamet</v>
      </c>
      <c r="I194" s="23" t="str">
        <f>IF(Eksplikatsioon!L195=0,"",Eksplikatsioon!L195)</f>
        <v>PALDISKI MNT _03</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03</v>
      </c>
      <c r="B195" s="60" t="str">
        <f>IF(Eksplikatsioon!B196=0,"",Eksplikatsioon!B196)</f>
        <v>356</v>
      </c>
      <c r="C195" s="23" t="str">
        <f>IF(Eksplikatsioon!C196=0,"",Eksplikatsioon!C196)</f>
        <v>ÜÜRITAV PIND</v>
      </c>
      <c r="D195" s="23" t="str">
        <f>IF(Eksplikatsioon!D196=0,"",Eksplikatsioon!D196)</f>
        <v>Laboratoorium</v>
      </c>
      <c r="E195" s="58">
        <f>IF(Eksplikatsioon!F196=0,"",Eksplikatsioon!F196)</f>
        <v>17.7</v>
      </c>
      <c r="F195" s="23" t="str">
        <f>IF(Eksplikatsioon!H196=0,"",Eksplikatsioon!H196)</f>
        <v/>
      </c>
      <c r="G195" s="23" t="str">
        <f>IF(Eksplikatsioon!J196=0,"",Eksplikatsioon!J196)</f>
        <v>Ainukasutuses pind</v>
      </c>
      <c r="H195" s="23" t="str">
        <f>IF(Eksplikatsioon!K196=0,"",Eksplikatsioon!K196)</f>
        <v>Terviseamet</v>
      </c>
      <c r="I195" s="23" t="str">
        <f>IF(Eksplikatsioon!L196=0,"",Eksplikatsioon!L196)</f>
        <v>PALDISKI MNT _03</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03</v>
      </c>
      <c r="B196" s="60" t="str">
        <f>IF(Eksplikatsioon!B197=0,"",Eksplikatsioon!B197)</f>
        <v>357</v>
      </c>
      <c r="C196" s="23" t="str">
        <f>IF(Eksplikatsioon!C197=0,"",Eksplikatsioon!C197)</f>
        <v>ÜÜRITAV PIND</v>
      </c>
      <c r="D196" s="23" t="str">
        <f>IF(Eksplikatsioon!D197=0,"",Eksplikatsioon!D197)</f>
        <v>Laboratoorium</v>
      </c>
      <c r="E196" s="58">
        <f>IF(Eksplikatsioon!F197=0,"",Eksplikatsioon!F197)</f>
        <v>13.3</v>
      </c>
      <c r="F196" s="23" t="str">
        <f>IF(Eksplikatsioon!H197=0,"",Eksplikatsioon!H197)</f>
        <v/>
      </c>
      <c r="G196" s="23" t="str">
        <f>IF(Eksplikatsioon!J197=0,"",Eksplikatsioon!J197)</f>
        <v>Ainukasutuses pind</v>
      </c>
      <c r="H196" s="23" t="str">
        <f>IF(Eksplikatsioon!K197=0,"",Eksplikatsioon!K197)</f>
        <v>Terviseamet</v>
      </c>
      <c r="I196" s="23" t="str">
        <f>IF(Eksplikatsioon!L197=0,"",Eksplikatsioon!L197)</f>
        <v>PALDISKI MNT _03</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hidden="1">
      <c r="A197" s="23" t="str">
        <f>IF(Eksplikatsioon!A198=0,"",Eksplikatsioon!A198)</f>
        <v>03</v>
      </c>
      <c r="B197" s="60" t="str">
        <f>IF(Eksplikatsioon!B198=0,"",Eksplikatsioon!B198)</f>
        <v>358</v>
      </c>
      <c r="C197" s="23" t="str">
        <f>IF(Eksplikatsioon!C198=0,"",Eksplikatsioon!C198)</f>
        <v>ÜÜRITAV PIND</v>
      </c>
      <c r="D197" s="23" t="str">
        <f>IF(Eksplikatsioon!D198=0,"",Eksplikatsioon!D198)</f>
        <v>Hoiuruum/Ladu</v>
      </c>
      <c r="E197" s="58">
        <f>IF(Eksplikatsioon!F198=0,"",Eksplikatsioon!F198)</f>
        <v>4.5</v>
      </c>
      <c r="F197" s="23" t="str">
        <f>IF(Eksplikatsioon!H198=0,"",Eksplikatsioon!H198)</f>
        <v/>
      </c>
      <c r="G197" s="23" t="str">
        <f>IF(Eksplikatsioon!J198=0,"",Eksplikatsioon!J198)</f>
        <v>Ainukasutuses pind</v>
      </c>
      <c r="H197" s="23" t="str">
        <f>IF(Eksplikatsioon!K198=0,"",Eksplikatsioon!K198)</f>
        <v>Terviseamet</v>
      </c>
      <c r="I197" s="23" t="str">
        <f>IF(Eksplikatsioon!L198=0,"",Eksplikatsioon!L198)</f>
        <v>PALDISKI MNT _03</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hidden="1">
      <c r="A198" s="23" t="str">
        <f>IF(Eksplikatsioon!A199=0,"",Eksplikatsioon!A199)</f>
        <v>03</v>
      </c>
      <c r="B198" s="60" t="str">
        <f>IF(Eksplikatsioon!B199=0,"",Eksplikatsioon!B199)</f>
        <v>359</v>
      </c>
      <c r="C198" s="23" t="str">
        <f>IF(Eksplikatsioon!C199=0,"",Eksplikatsioon!C199)</f>
        <v>ÜÜRITAV PIND</v>
      </c>
      <c r="D198" s="23" t="str">
        <f>IF(Eksplikatsioon!D199=0,"",Eksplikatsioon!D199)</f>
        <v>WC</v>
      </c>
      <c r="E198" s="58">
        <f>IF(Eksplikatsioon!F199=0,"",Eksplikatsioon!F199)</f>
        <v>3.8</v>
      </c>
      <c r="F198" s="23" t="str">
        <f>IF(Eksplikatsioon!H199=0,"",Eksplikatsioon!H199)</f>
        <v/>
      </c>
      <c r="G198" s="23" t="str">
        <f>IF(Eksplikatsioon!J199=0,"",Eksplikatsioon!J199)</f>
        <v>Ainukasutuses pind</v>
      </c>
      <c r="H198" s="23" t="str">
        <f>IF(Eksplikatsioon!K199=0,"",Eksplikatsioon!K199)</f>
        <v>Terviseamet</v>
      </c>
      <c r="I198" s="23" t="str">
        <f>IF(Eksplikatsioon!L199=0,"",Eksplikatsioon!L199)</f>
        <v>PALDISKI MNT _03</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hidden="1">
      <c r="A199" s="23" t="str">
        <f>IF(Eksplikatsioon!A200=0,"",Eksplikatsioon!A200)</f>
        <v>03</v>
      </c>
      <c r="B199" s="60" t="str">
        <f>IF(Eksplikatsioon!B200=0,"",Eksplikatsioon!B200)</f>
        <v>360</v>
      </c>
      <c r="C199" s="23" t="str">
        <f>IF(Eksplikatsioon!C200=0,"",Eksplikatsioon!C200)</f>
        <v>ÜÜRITAV PIND</v>
      </c>
      <c r="D199" s="23" t="str">
        <f>IF(Eksplikatsioon!D200=0,"",Eksplikatsioon!D200)</f>
        <v>Eesruum</v>
      </c>
      <c r="E199" s="58">
        <f>IF(Eksplikatsioon!F200=0,"",Eksplikatsioon!F200)</f>
        <v>4.2</v>
      </c>
      <c r="F199" s="23" t="str">
        <f>IF(Eksplikatsioon!H200=0,"",Eksplikatsioon!H200)</f>
        <v/>
      </c>
      <c r="G199" s="23" t="str">
        <f>IF(Eksplikatsioon!J200=0,"",Eksplikatsioon!J200)</f>
        <v>Ainukasutuses pind</v>
      </c>
      <c r="H199" s="23" t="str">
        <f>IF(Eksplikatsioon!K200=0,"",Eksplikatsioon!K200)</f>
        <v>Terviseamet</v>
      </c>
      <c r="I199" s="23" t="str">
        <f>IF(Eksplikatsioon!L200=0,"",Eksplikatsioon!L200)</f>
        <v>PALDISKI MNT _03</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03</v>
      </c>
      <c r="B200" s="60" t="str">
        <f>IF(Eksplikatsioon!B201=0,"",Eksplikatsioon!B201)</f>
        <v>361</v>
      </c>
      <c r="C200" s="23" t="str">
        <f>IF(Eksplikatsioon!C201=0,"",Eksplikatsioon!C201)</f>
        <v>ÜÜRITAV PIND</v>
      </c>
      <c r="D200" s="23" t="str">
        <f>IF(Eksplikatsioon!D201=0,"",Eksplikatsioon!D201)</f>
        <v>Laboratoorium</v>
      </c>
      <c r="E200" s="58">
        <f>IF(Eksplikatsioon!F201=0,"",Eksplikatsioon!F201)</f>
        <v>14</v>
      </c>
      <c r="F200" s="23" t="str">
        <f>IF(Eksplikatsioon!H201=0,"",Eksplikatsioon!H201)</f>
        <v/>
      </c>
      <c r="G200" s="23" t="str">
        <f>IF(Eksplikatsioon!J201=0,"",Eksplikatsioon!J201)</f>
        <v>Ainukasutuses pind</v>
      </c>
      <c r="H200" s="23" t="str">
        <f>IF(Eksplikatsioon!K201=0,"",Eksplikatsioon!K201)</f>
        <v>Terviseamet</v>
      </c>
      <c r="I200" s="23" t="str">
        <f>IF(Eksplikatsioon!L201=0,"",Eksplikatsioon!L201)</f>
        <v>PALDISKI MNT _03</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03</v>
      </c>
      <c r="B201" s="60" t="str">
        <f>IF(Eksplikatsioon!B202=0,"",Eksplikatsioon!B202)</f>
        <v>362</v>
      </c>
      <c r="C201" s="23" t="str">
        <f>IF(Eksplikatsioon!C202=0,"",Eksplikatsioon!C202)</f>
        <v>ÜÜRITAV PIND</v>
      </c>
      <c r="D201" s="23" t="str">
        <f>IF(Eksplikatsioon!D202=0,"",Eksplikatsioon!D202)</f>
        <v>Laboratoorium</v>
      </c>
      <c r="E201" s="58">
        <f>IF(Eksplikatsioon!F202=0,"",Eksplikatsioon!F202)</f>
        <v>25.9</v>
      </c>
      <c r="F201" s="23" t="str">
        <f>IF(Eksplikatsioon!H202=0,"",Eksplikatsioon!H202)</f>
        <v/>
      </c>
      <c r="G201" s="23" t="str">
        <f>IF(Eksplikatsioon!J202=0,"",Eksplikatsioon!J202)</f>
        <v>Ainukasutuses pind</v>
      </c>
      <c r="H201" s="23" t="str">
        <f>IF(Eksplikatsioon!K202=0,"",Eksplikatsioon!K202)</f>
        <v>Terviseamet</v>
      </c>
      <c r="I201" s="23" t="str">
        <f>IF(Eksplikatsioon!L202=0,"",Eksplikatsioon!L202)</f>
        <v>PALDISKI MNT _03</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hidden="1">
      <c r="A202" s="23" t="str">
        <f>IF(Eksplikatsioon!A203=0,"",Eksplikatsioon!A203)</f>
        <v>03</v>
      </c>
      <c r="B202" s="60" t="str">
        <f>IF(Eksplikatsioon!B203=0,"",Eksplikatsioon!B203)</f>
        <v>363</v>
      </c>
      <c r="C202" s="23" t="str">
        <f>IF(Eksplikatsioon!C203=0,"",Eksplikatsioon!C203)</f>
        <v>ÜÜRITAV PIND</v>
      </c>
      <c r="D202" s="23" t="str">
        <f>IF(Eksplikatsioon!D203=0,"",Eksplikatsioon!D203)</f>
        <v>Hoiuruum/Ladu</v>
      </c>
      <c r="E202" s="58">
        <f>IF(Eksplikatsioon!F203=0,"",Eksplikatsioon!F203)</f>
        <v>25.2</v>
      </c>
      <c r="F202" s="23" t="str">
        <f>IF(Eksplikatsioon!H203=0,"",Eksplikatsioon!H203)</f>
        <v/>
      </c>
      <c r="G202" s="23" t="str">
        <f>IF(Eksplikatsioon!J203=0,"",Eksplikatsioon!J203)</f>
        <v>Ainukasutuses pind</v>
      </c>
      <c r="H202" s="23" t="str">
        <f>IF(Eksplikatsioon!K203=0,"",Eksplikatsioon!K203)</f>
        <v>Terviseamet</v>
      </c>
      <c r="I202" s="23" t="str">
        <f>IF(Eksplikatsioon!L203=0,"",Eksplikatsioon!L203)</f>
        <v>PALDISKI MNT _03</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hidden="1">
      <c r="A203" s="23" t="str">
        <f>IF(Eksplikatsioon!A204=0,"",Eksplikatsioon!A204)</f>
        <v>03</v>
      </c>
      <c r="B203" s="60" t="str">
        <f>IF(Eksplikatsioon!B204=0,"",Eksplikatsioon!B204)</f>
        <v>364</v>
      </c>
      <c r="C203" s="23" t="str">
        <f>IF(Eksplikatsioon!C204=0,"",Eksplikatsioon!C204)</f>
        <v>ÜÜRITAV PIND</v>
      </c>
      <c r="D203" s="23" t="str">
        <f>IF(Eksplikatsioon!D204=0,"",Eksplikatsioon!D204)</f>
        <v>Koridor</v>
      </c>
      <c r="E203" s="58">
        <f>IF(Eksplikatsioon!F204=0,"",Eksplikatsioon!F204)</f>
        <v>35.6</v>
      </c>
      <c r="F203" s="23" t="str">
        <f>IF(Eksplikatsioon!H204=0,"",Eksplikatsioon!H204)</f>
        <v/>
      </c>
      <c r="G203" s="23" t="str">
        <f>IF(Eksplikatsioon!J204=0,"",Eksplikatsioon!J204)</f>
        <v>Ainukasutuses pind</v>
      </c>
      <c r="H203" s="23" t="str">
        <f>IF(Eksplikatsioon!K204=0,"",Eksplikatsioon!K204)</f>
        <v>Terviseamet</v>
      </c>
      <c r="I203" s="23" t="str">
        <f>IF(Eksplikatsioon!L204=0,"",Eksplikatsioon!L204)</f>
        <v>PALDISKI MNT _03</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hidden="1">
      <c r="A204" s="23" t="str">
        <f>IF(Eksplikatsioon!A205=0,"",Eksplikatsioon!A205)</f>
        <v>03</v>
      </c>
      <c r="B204" s="60" t="str">
        <f>IF(Eksplikatsioon!B205=0,"",Eksplikatsioon!B205)</f>
        <v>365</v>
      </c>
      <c r="C204" s="23" t="str">
        <f>IF(Eksplikatsioon!C205=0,"",Eksplikatsioon!C205)</f>
        <v>ÜÜRITAV PIND</v>
      </c>
      <c r="D204" s="23" t="str">
        <f>IF(Eksplikatsioon!D205=0,"",Eksplikatsioon!D205)</f>
        <v>WC</v>
      </c>
      <c r="E204" s="58">
        <f>IF(Eksplikatsioon!F205=0,"",Eksplikatsioon!F205)</f>
        <v>5.9</v>
      </c>
      <c r="F204" s="23" t="str">
        <f>IF(Eksplikatsioon!H205=0,"",Eksplikatsioon!H205)</f>
        <v/>
      </c>
      <c r="G204" s="23" t="str">
        <f>IF(Eksplikatsioon!J205=0,"",Eksplikatsioon!J205)</f>
        <v>Ainukasutuses pind</v>
      </c>
      <c r="H204" s="23" t="str">
        <f>IF(Eksplikatsioon!K205=0,"",Eksplikatsioon!K205)</f>
        <v>Terviseamet</v>
      </c>
      <c r="I204" s="23" t="str">
        <f>IF(Eksplikatsioon!L205=0,"",Eksplikatsioon!L205)</f>
        <v>PALDISKI MNT _03</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hidden="1">
      <c r="A205" s="23" t="str">
        <f>IF(Eksplikatsioon!A206=0,"",Eksplikatsioon!A206)</f>
        <v>03</v>
      </c>
      <c r="B205" s="60" t="str">
        <f>IF(Eksplikatsioon!B206=0,"",Eksplikatsioon!B206)</f>
        <v>367</v>
      </c>
      <c r="C205" s="23" t="str">
        <f>IF(Eksplikatsioon!C206=0,"",Eksplikatsioon!C206)</f>
        <v>ÜÜRITAV PIND</v>
      </c>
      <c r="D205" s="23" t="str">
        <f>IF(Eksplikatsioon!D206=0,"",Eksplikatsioon!D206)</f>
        <v>Puhkeruum</v>
      </c>
      <c r="E205" s="58">
        <f>IF(Eksplikatsioon!F206=0,"",Eksplikatsioon!F206)</f>
        <v>46.4</v>
      </c>
      <c r="F205" s="23" t="str">
        <f>IF(Eksplikatsioon!H206=0,"",Eksplikatsioon!H206)</f>
        <v/>
      </c>
      <c r="G205" s="23" t="str">
        <f>IF(Eksplikatsioon!J206=0,"",Eksplikatsioon!J206)</f>
        <v>Ainukasutuses pind</v>
      </c>
      <c r="H205" s="23" t="str">
        <f>IF(Eksplikatsioon!K206=0,"",Eksplikatsioon!K206)</f>
        <v>Terviseamet</v>
      </c>
      <c r="I205" s="23" t="str">
        <f>IF(Eksplikatsioon!L206=0,"",Eksplikatsioon!L206)</f>
        <v>PALDISKI MNT _03</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hidden="1">
      <c r="A206" s="23" t="str">
        <f>IF(Eksplikatsioon!A207=0,"",Eksplikatsioon!A207)</f>
        <v>03</v>
      </c>
      <c r="B206" s="60" t="str">
        <f>IF(Eksplikatsioon!B207=0,"",Eksplikatsioon!B207)</f>
        <v>368</v>
      </c>
      <c r="C206" s="23" t="str">
        <f>IF(Eksplikatsioon!C207=0,"",Eksplikatsioon!C207)</f>
        <v>ÜÜRITAV PIND</v>
      </c>
      <c r="D206" s="23" t="str">
        <f>IF(Eksplikatsioon!D207=0,"",Eksplikatsioon!D207)</f>
        <v>Koridor</v>
      </c>
      <c r="E206" s="58">
        <f>IF(Eksplikatsioon!F207=0,"",Eksplikatsioon!F207)</f>
        <v>34</v>
      </c>
      <c r="F206" s="23" t="str">
        <f>IF(Eksplikatsioon!H207=0,"",Eksplikatsioon!H207)</f>
        <v/>
      </c>
      <c r="G206" s="23" t="str">
        <f>IF(Eksplikatsioon!J207=0,"",Eksplikatsioon!J207)</f>
        <v>Ainukasutuses pind</v>
      </c>
      <c r="H206" s="23" t="str">
        <f>IF(Eksplikatsioon!K207=0,"",Eksplikatsioon!K207)</f>
        <v>Terviseamet</v>
      </c>
      <c r="I206" s="23" t="str">
        <f>IF(Eksplikatsioon!L207=0,"",Eksplikatsioon!L207)</f>
        <v>PALDISKI MNT _03</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hidden="1">
      <c r="A207" s="23" t="str">
        <f>IF(Eksplikatsioon!A208=0,"",Eksplikatsioon!A208)</f>
        <v>03</v>
      </c>
      <c r="B207" s="60" t="str">
        <f>IF(Eksplikatsioon!B208=0,"",Eksplikatsioon!B208)</f>
        <v>369</v>
      </c>
      <c r="C207" s="23" t="str">
        <f>IF(Eksplikatsioon!C208=0,"",Eksplikatsioon!C208)</f>
        <v>ÜÜRITAV PIND</v>
      </c>
      <c r="D207" s="23" t="str">
        <f>IF(Eksplikatsioon!D208=0,"",Eksplikatsioon!D208)</f>
        <v>Hoiuruum/Ladu</v>
      </c>
      <c r="E207" s="58">
        <f>IF(Eksplikatsioon!F208=0,"",Eksplikatsioon!F208)</f>
        <v>7.8</v>
      </c>
      <c r="F207" s="23" t="str">
        <f>IF(Eksplikatsioon!H208=0,"",Eksplikatsioon!H208)</f>
        <v/>
      </c>
      <c r="G207" s="23" t="str">
        <f>IF(Eksplikatsioon!J208=0,"",Eksplikatsioon!J208)</f>
        <v>Ainukasutuses pind</v>
      </c>
      <c r="H207" s="23" t="str">
        <f>IF(Eksplikatsioon!K208=0,"",Eksplikatsioon!K208)</f>
        <v>Terviseamet</v>
      </c>
      <c r="I207" s="23" t="str">
        <f>IF(Eksplikatsioon!L208=0,"",Eksplikatsioon!L208)</f>
        <v>PALDISKI MNT _03</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hidden="1">
      <c r="A208" s="23" t="str">
        <f>IF(Eksplikatsioon!A209=0,"",Eksplikatsioon!A209)</f>
        <v>03</v>
      </c>
      <c r="B208" s="60" t="str">
        <f>IF(Eksplikatsioon!B209=0,"",Eksplikatsioon!B209)</f>
        <v>370</v>
      </c>
      <c r="C208" s="23" t="str">
        <f>IF(Eksplikatsioon!C209=0,"",Eksplikatsioon!C209)</f>
        <v>ÜÜRITAV PIND</v>
      </c>
      <c r="D208" s="23" t="str">
        <f>IF(Eksplikatsioon!D209=0,"",Eksplikatsioon!D209)</f>
        <v>Kabinet/Büroo</v>
      </c>
      <c r="E208" s="58">
        <f>IF(Eksplikatsioon!F209=0,"",Eksplikatsioon!F209)</f>
        <v>14.8</v>
      </c>
      <c r="F208" s="23" t="str">
        <f>IF(Eksplikatsioon!H209=0,"",Eksplikatsioon!H209)</f>
        <v/>
      </c>
      <c r="G208" s="23" t="str">
        <f>IF(Eksplikatsioon!J209=0,"",Eksplikatsioon!J209)</f>
        <v>Ainukasutuses pind</v>
      </c>
      <c r="H208" s="23" t="str">
        <f>IF(Eksplikatsioon!K209=0,"",Eksplikatsioon!K209)</f>
        <v>Terviseamet</v>
      </c>
      <c r="I208" s="23" t="str">
        <f>IF(Eksplikatsioon!L209=0,"",Eksplikatsioon!L209)</f>
        <v>PALDISKI MNT _03</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hidden="1">
      <c r="A209" s="23" t="str">
        <f>IF(Eksplikatsioon!A210=0,"",Eksplikatsioon!A210)</f>
        <v>03</v>
      </c>
      <c r="B209" s="60" t="str">
        <f>IF(Eksplikatsioon!B210=0,"",Eksplikatsioon!B210)</f>
        <v>371</v>
      </c>
      <c r="C209" s="23" t="str">
        <f>IF(Eksplikatsioon!C210=0,"",Eksplikatsioon!C210)</f>
        <v>VERTIKAALSETE ÜHENDUSTEEDE PIND</v>
      </c>
      <c r="D209" s="23" t="str">
        <f>IF(Eksplikatsioon!D210=0,"",Eksplikatsioon!D210)</f>
        <v>Šaht</v>
      </c>
      <c r="E209" s="58">
        <f>IF(Eksplikatsioon!F210=0,"",Eksplikatsioon!F210)</f>
        <v>0.8</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hidden="1">
      <c r="A210" s="23" t="str">
        <f>IF(Eksplikatsioon!A211=0,"",Eksplikatsioon!A211)</f>
        <v>03</v>
      </c>
      <c r="B210" s="60" t="str">
        <f>IF(Eksplikatsioon!B211=0,"",Eksplikatsioon!B211)</f>
        <v>372</v>
      </c>
      <c r="C210" s="23" t="str">
        <f>IF(Eksplikatsioon!C211=0,"",Eksplikatsioon!C211)</f>
        <v>ÜÜRITAV PIND</v>
      </c>
      <c r="D210" s="23" t="str">
        <f>IF(Eksplikatsioon!D211=0,"",Eksplikatsioon!D211)</f>
        <v>WC</v>
      </c>
      <c r="E210" s="58">
        <f>IF(Eksplikatsioon!F211=0,"",Eksplikatsioon!F211)</f>
        <v>3.8</v>
      </c>
      <c r="F210" s="23" t="str">
        <f>IF(Eksplikatsioon!H211=0,"",Eksplikatsioon!H211)</f>
        <v/>
      </c>
      <c r="G210" s="23" t="str">
        <f>IF(Eksplikatsioon!J211=0,"",Eksplikatsioon!J211)</f>
        <v>Ainukasutuses pind</v>
      </c>
      <c r="H210" s="23" t="str">
        <f>IF(Eksplikatsioon!K211=0,"",Eksplikatsioon!K211)</f>
        <v>Terviseamet</v>
      </c>
      <c r="I210" s="23" t="str">
        <f>IF(Eksplikatsioon!L211=0,"",Eksplikatsioon!L211)</f>
        <v>PALDISKI MNT _03</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hidden="1">
      <c r="A211" s="23" t="str">
        <f>IF(Eksplikatsioon!A212=0,"",Eksplikatsioon!A212)</f>
        <v>03</v>
      </c>
      <c r="B211" s="60" t="str">
        <f>IF(Eksplikatsioon!B212=0,"",Eksplikatsioon!B212)</f>
        <v>373</v>
      </c>
      <c r="C211" s="23" t="str">
        <f>IF(Eksplikatsioon!C212=0,"",Eksplikatsioon!C212)</f>
        <v>TEHNOPIND</v>
      </c>
      <c r="D211" s="23" t="str">
        <f>IF(Eksplikatsioon!D212=0,"",Eksplikatsioon!D212)</f>
        <v>Elektrikilp</v>
      </c>
      <c r="E211" s="58">
        <f>IF(Eksplikatsioon!F212=0,"",Eksplikatsioon!F212)</f>
        <v>4.7</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hidden="1">
      <c r="A212" s="23" t="str">
        <f>IF(Eksplikatsioon!A213=0,"",Eksplikatsioon!A213)</f>
        <v>03</v>
      </c>
      <c r="B212" s="60" t="str">
        <f>IF(Eksplikatsioon!B213=0,"",Eksplikatsioon!B213)</f>
        <v>374</v>
      </c>
      <c r="C212" s="23" t="str">
        <f>IF(Eksplikatsioon!C213=0,"",Eksplikatsioon!C213)</f>
        <v>ÜÜRITAV PIND</v>
      </c>
      <c r="D212" s="23" t="str">
        <f>IF(Eksplikatsioon!D213=0,"",Eksplikatsioon!D213)</f>
        <v>Server</v>
      </c>
      <c r="E212" s="58">
        <f>IF(Eksplikatsioon!F213=0,"",Eksplikatsioon!F213)</f>
        <v>12.4</v>
      </c>
      <c r="F212" s="23" t="str">
        <f>IF(Eksplikatsioon!H213=0,"",Eksplikatsioon!H213)</f>
        <v/>
      </c>
      <c r="G212" s="23" t="str">
        <f>IF(Eksplikatsioon!J213=0,"",Eksplikatsioon!J213)</f>
        <v>Ainukasutuses pind</v>
      </c>
      <c r="H212" s="23" t="str">
        <f>IF(Eksplikatsioon!K213=0,"",Eksplikatsioon!K213)</f>
        <v>Terviseamet</v>
      </c>
      <c r="I212" s="23" t="str">
        <f>IF(Eksplikatsioon!L213=0,"",Eksplikatsioon!L213)</f>
        <v>PALDISKI MNT _03</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c r="A213" s="23" t="str">
        <f>IF(Eksplikatsioon!A214=0,"",Eksplikatsioon!A214)</f>
        <v>03</v>
      </c>
      <c r="B213" s="60" t="str">
        <f>IF(Eksplikatsioon!B214=0,"",Eksplikatsioon!B214)</f>
        <v>375</v>
      </c>
      <c r="C213" s="23" t="str">
        <f>IF(Eksplikatsioon!C214=0,"",Eksplikatsioon!C214)</f>
        <v>ÜÜRITAV PIND</v>
      </c>
      <c r="D213" s="23" t="str">
        <f>IF(Eksplikatsioon!D214=0,"",Eksplikatsioon!D214)</f>
        <v>Nõupidamise ruum</v>
      </c>
      <c r="E213" s="58">
        <f>IF(Eksplikatsioon!F214=0,"",Eksplikatsioon!F214)</f>
        <v>26.2</v>
      </c>
      <c r="F213" s="23" t="str">
        <f>IF(Eksplikatsioon!H214=0,"",Eksplikatsioon!H214)</f>
        <v/>
      </c>
      <c r="G213" s="23" t="str">
        <f>IF(Eksplikatsioon!J214=0,"",Eksplikatsioon!J214)</f>
        <v>Ainukasutuses pind</v>
      </c>
      <c r="H213" s="23" t="str">
        <f>IF(Eksplikatsioon!K214=0,"",Eksplikatsioon!K214)</f>
        <v>Terviseamet</v>
      </c>
      <c r="I213" s="23" t="str">
        <f>IF(Eksplikatsioon!L214=0,"",Eksplikatsioon!L214)</f>
        <v>PALDISKI MNT _03</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hidden="1">
      <c r="A214" s="23" t="str">
        <f>IF(Eksplikatsioon!A215=0,"",Eksplikatsioon!A215)</f>
        <v>03</v>
      </c>
      <c r="B214" s="60" t="str">
        <f>IF(Eksplikatsioon!B215=0,"",Eksplikatsioon!B215)</f>
        <v>376</v>
      </c>
      <c r="C214" s="23" t="str">
        <f>IF(Eksplikatsioon!C215=0,"",Eksplikatsioon!C215)</f>
        <v>TEHNOPIND</v>
      </c>
      <c r="D214" s="23" t="str">
        <f>IF(Eksplikatsioon!D215=0,"",Eksplikatsioon!D215)</f>
        <v>Vent ruum</v>
      </c>
      <c r="E214" s="58">
        <f>IF(Eksplikatsioon!F215=0,"",Eksplikatsioon!F215)</f>
        <v>97.6</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hidden="1">
      <c r="A215" s="23" t="str">
        <f>IF(Eksplikatsioon!A216=0,"",Eksplikatsioon!A216)</f>
        <v>03</v>
      </c>
      <c r="B215" s="60" t="str">
        <f>IF(Eksplikatsioon!B216=0,"",Eksplikatsioon!B216)</f>
        <v>377</v>
      </c>
      <c r="C215" s="23" t="str">
        <f>IF(Eksplikatsioon!C216=0,"",Eksplikatsioon!C216)</f>
        <v>TEHNOPIND</v>
      </c>
      <c r="D215" s="23" t="str">
        <f>IF(Eksplikatsioon!D216=0,"",Eksplikatsioon!D216)</f>
        <v>Vent ruum</v>
      </c>
      <c r="E215" s="58">
        <f>IF(Eksplikatsioon!F216=0,"",Eksplikatsioon!F216)</f>
        <v>111</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hidden="1">
      <c r="A216" s="23" t="str">
        <f>IF(Eksplikatsioon!A217=0,"",Eksplikatsioon!A217)</f>
        <v>03</v>
      </c>
      <c r="B216" s="60" t="str">
        <f>IF(Eksplikatsioon!B217=0,"",Eksplikatsioon!B217)</f>
        <v>378</v>
      </c>
      <c r="C216" s="23" t="str">
        <f>IF(Eksplikatsioon!C217=0,"",Eksplikatsioon!C217)</f>
        <v>ÜÜRITAV PIND</v>
      </c>
      <c r="D216" s="23" t="str">
        <f>IF(Eksplikatsioon!D217=0,"",Eksplikatsioon!D217)</f>
        <v>WC</v>
      </c>
      <c r="E216" s="58">
        <f>IF(Eksplikatsioon!F217=0,"",Eksplikatsioon!F217)</f>
        <v>2.5</v>
      </c>
      <c r="F216" s="23" t="str">
        <f>IF(Eksplikatsioon!H217=0,"",Eksplikatsioon!H217)</f>
        <v/>
      </c>
      <c r="G216" s="23" t="str">
        <f>IF(Eksplikatsioon!J217=0,"",Eksplikatsioon!J217)</f>
        <v>Ainukasutuses pind</v>
      </c>
      <c r="H216" s="23" t="str">
        <f>IF(Eksplikatsioon!K217=0,"",Eksplikatsioon!K217)</f>
        <v>Terviseamet</v>
      </c>
      <c r="I216" s="23" t="str">
        <f>IF(Eksplikatsioon!L217=0,"",Eksplikatsioon!L217)</f>
        <v>PALDISKI MNT _03</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hidden="1">
      <c r="A217" s="23" t="str">
        <f>IF(Eksplikatsioon!A218=0,"",Eksplikatsioon!A218)</f>
        <v>03</v>
      </c>
      <c r="B217" s="60" t="str">
        <f>IF(Eksplikatsioon!B218=0,"",Eksplikatsioon!B218)</f>
        <v>379</v>
      </c>
      <c r="C217" s="23" t="str">
        <f>IF(Eksplikatsioon!C218=0,"",Eksplikatsioon!C218)</f>
        <v>ÜÜRITAV PIND</v>
      </c>
      <c r="D217" s="23" t="str">
        <f>IF(Eksplikatsioon!D218=0,"",Eksplikatsioon!D218)</f>
        <v>Kabinet/Büroo</v>
      </c>
      <c r="E217" s="58">
        <f>IF(Eksplikatsioon!F218=0,"",Eksplikatsioon!F218)</f>
        <v>10.199999999999999</v>
      </c>
      <c r="F217" s="23" t="str">
        <f>IF(Eksplikatsioon!H218=0,"",Eksplikatsioon!H218)</f>
        <v/>
      </c>
      <c r="G217" s="23" t="str">
        <f>IF(Eksplikatsioon!J218=0,"",Eksplikatsioon!J218)</f>
        <v>Ainukasutuses pind</v>
      </c>
      <c r="H217" s="23" t="str">
        <f>IF(Eksplikatsioon!K218=0,"",Eksplikatsioon!K218)</f>
        <v>Terviseamet</v>
      </c>
      <c r="I217" s="23" t="str">
        <f>IF(Eksplikatsioon!L218=0,"",Eksplikatsioon!L218)</f>
        <v>PALDISKI MNT _03</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hidden="1">
      <c r="A218" s="23" t="str">
        <f>IF(Eksplikatsioon!A219=0,"",Eksplikatsioon!A219)</f>
        <v>03</v>
      </c>
      <c r="B218" s="60" t="str">
        <f>IF(Eksplikatsioon!B219=0,"",Eksplikatsioon!B219)</f>
        <v>380</v>
      </c>
      <c r="C218" s="23" t="str">
        <f>IF(Eksplikatsioon!C219=0,"",Eksplikatsioon!C219)</f>
        <v>VERTIKAALSETE ÜHENDUSTEEDE PIND</v>
      </c>
      <c r="D218" s="23" t="str">
        <f>IF(Eksplikatsioon!D219=0,"",Eksplikatsioon!D219)</f>
        <v>Lift</v>
      </c>
      <c r="E218" s="58">
        <f>IF(Eksplikatsioon!F219=0,"",Eksplikatsioon!F219)</f>
        <v>3.3</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hidden="1">
      <c r="A219" s="23" t="str">
        <f>IF(Eksplikatsioon!A220=0,"",Eksplikatsioon!A220)</f>
        <v>03</v>
      </c>
      <c r="B219" s="60" t="str">
        <f>IF(Eksplikatsioon!B220=0,"",Eksplikatsioon!B220)</f>
        <v>381</v>
      </c>
      <c r="C219" s="23" t="str">
        <f>IF(Eksplikatsioon!C220=0,"",Eksplikatsioon!C220)</f>
        <v>VERTIKAALSETE ÜHENDUSTEEDE PIND</v>
      </c>
      <c r="D219" s="23" t="str">
        <f>IF(Eksplikatsioon!D220=0,"",Eksplikatsioon!D220)</f>
        <v>Lift</v>
      </c>
      <c r="E219" s="58">
        <f>IF(Eksplikatsioon!F220=0,"",Eksplikatsioon!F220)</f>
        <v>3.2</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hidden="1">
      <c r="A220" s="23" t="str">
        <f>IF(Eksplikatsioon!A221=0,"",Eksplikatsioon!A221)</f>
        <v>03</v>
      </c>
      <c r="B220" s="60" t="str">
        <f>IF(Eksplikatsioon!B221=0,"",Eksplikatsioon!B221)</f>
        <v>382</v>
      </c>
      <c r="C220" s="23" t="str">
        <f>IF(Eksplikatsioon!C221=0,"",Eksplikatsioon!C221)</f>
        <v>VERTIKAALSETE ÜHENDUSTEEDE PIND</v>
      </c>
      <c r="D220" s="23" t="str">
        <f>IF(Eksplikatsioon!D221=0,"",Eksplikatsioon!D221)</f>
        <v>Šaht</v>
      </c>
      <c r="E220" s="58">
        <f>IF(Eksplikatsioon!F221=0,"",Eksplikatsioon!F221)</f>
        <v>0.4</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hidden="1">
      <c r="A221" s="23" t="str">
        <f>IF(Eksplikatsioon!A222=0,"",Eksplikatsioon!A222)</f>
        <v>03</v>
      </c>
      <c r="B221" s="60" t="str">
        <f>IF(Eksplikatsioon!B222=0,"",Eksplikatsioon!B222)</f>
        <v>383</v>
      </c>
      <c r="C221" s="23" t="str">
        <f>IF(Eksplikatsioon!C222=0,"",Eksplikatsioon!C222)</f>
        <v>VERTIKAALSETE ÜHENDUSTEEDE PIND</v>
      </c>
      <c r="D221" s="23" t="str">
        <f>IF(Eksplikatsioon!D222=0,"",Eksplikatsioon!D222)</f>
        <v>Šaht</v>
      </c>
      <c r="E221" s="58">
        <f>IF(Eksplikatsioon!F222=0,"",Eksplikatsioon!F222)</f>
        <v>0.4</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hidden="1">
      <c r="A222" s="23" t="str">
        <f>IF(Eksplikatsioon!A223=0,"",Eksplikatsioon!A223)</f>
        <v>03</v>
      </c>
      <c r="B222" s="60" t="str">
        <f>IF(Eksplikatsioon!B223=0,"",Eksplikatsioon!B223)</f>
        <v>384</v>
      </c>
      <c r="C222" s="23" t="str">
        <f>IF(Eksplikatsioon!C223=0,"",Eksplikatsioon!C223)</f>
        <v>VERTIKAALSETE ÜHENDUSTEEDE PIND</v>
      </c>
      <c r="D222" s="23" t="str">
        <f>IF(Eksplikatsioon!D223=0,"",Eksplikatsioon!D223)</f>
        <v>Šaht</v>
      </c>
      <c r="E222" s="58">
        <f>IF(Eksplikatsioon!F223=0,"",Eksplikatsioon!F223)</f>
        <v>0.7</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hidden="1">
      <c r="A223" s="23" t="str">
        <f>IF(Eksplikatsioon!A224=0,"",Eksplikatsioon!A224)</f>
        <v>03</v>
      </c>
      <c r="B223" s="60" t="str">
        <f>IF(Eksplikatsioon!B224=0,"",Eksplikatsioon!B224)</f>
        <v>390</v>
      </c>
      <c r="C223" s="23" t="str">
        <f>IF(Eksplikatsioon!C224=0,"",Eksplikatsioon!C224)</f>
        <v>VERTIKAALSETE ÜHENDUSTEEDE PIND</v>
      </c>
      <c r="D223" s="23" t="str">
        <f>IF(Eksplikatsioon!D224=0,"",Eksplikatsioon!D224)</f>
        <v>Šaht</v>
      </c>
      <c r="E223" s="58">
        <f>IF(Eksplikatsioon!F224=0,"",Eksplikatsioon!F224)</f>
        <v>3.7</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hidden="1">
      <c r="A224" s="23" t="str">
        <f>IF(Eksplikatsioon!A225=0,"",Eksplikatsioon!A225)</f>
        <v>03</v>
      </c>
      <c r="B224" s="60" t="str">
        <f>IF(Eksplikatsioon!B225=0,"",Eksplikatsioon!B225)</f>
        <v>391</v>
      </c>
      <c r="C224" s="23" t="str">
        <f>IF(Eksplikatsioon!C225=0,"",Eksplikatsioon!C225)</f>
        <v>ÜÜRITAV PIND</v>
      </c>
      <c r="D224" s="23" t="str">
        <f>IF(Eksplikatsioon!D225=0,"",Eksplikatsioon!D225)</f>
        <v>Eesruum</v>
      </c>
      <c r="E224" s="58">
        <f>IF(Eksplikatsioon!F225=0,"",Eksplikatsioon!F225)</f>
        <v>3.5</v>
      </c>
      <c r="F224" s="23" t="str">
        <f>IF(Eksplikatsioon!H225=0,"",Eksplikatsioon!H225)</f>
        <v/>
      </c>
      <c r="G224" s="23" t="str">
        <f>IF(Eksplikatsioon!J225=0,"",Eksplikatsioon!J225)</f>
        <v>Ainukasutuses pind</v>
      </c>
      <c r="H224" s="23" t="str">
        <f>IF(Eksplikatsioon!K225=0,"",Eksplikatsioon!K225)</f>
        <v>Terviseamet</v>
      </c>
      <c r="I224" s="23" t="str">
        <f>IF(Eksplikatsioon!L225=0,"",Eksplikatsioon!L225)</f>
        <v>PALDISKI MNT _03</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hidden="1">
      <c r="A225" s="23" t="str">
        <f>IF(Eksplikatsioon!A226=0,"",Eksplikatsioon!A226)</f>
        <v>03</v>
      </c>
      <c r="B225" s="60" t="str">
        <f>IF(Eksplikatsioon!B226=0,"",Eksplikatsioon!B226)</f>
        <v>392</v>
      </c>
      <c r="C225" s="23" t="str">
        <f>IF(Eksplikatsioon!C226=0,"",Eksplikatsioon!C226)</f>
        <v>ÜÜRITAV PIND</v>
      </c>
      <c r="D225" s="23" t="str">
        <f>IF(Eksplikatsioon!D226=0,"",Eksplikatsioon!D226)</f>
        <v>Eesruum</v>
      </c>
      <c r="E225" s="58">
        <f>IF(Eksplikatsioon!F226=0,"",Eksplikatsioon!F226)</f>
        <v>2.6</v>
      </c>
      <c r="F225" s="23" t="str">
        <f>IF(Eksplikatsioon!H226=0,"",Eksplikatsioon!H226)</f>
        <v/>
      </c>
      <c r="G225" s="23" t="str">
        <f>IF(Eksplikatsioon!J226=0,"",Eksplikatsioon!J226)</f>
        <v>Ainukasutuses pind</v>
      </c>
      <c r="H225" s="23" t="str">
        <f>IF(Eksplikatsioon!K226=0,"",Eksplikatsioon!K226)</f>
        <v>Terviseamet</v>
      </c>
      <c r="I225" s="23" t="str">
        <f>IF(Eksplikatsioon!L226=0,"",Eksplikatsioon!L226)</f>
        <v>PALDISKI MNT _03</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c r="A226" s="23" t="str">
        <f>IF(Eksplikatsioon!A227=0,"",Eksplikatsioon!A227)</f>
        <v>04</v>
      </c>
      <c r="B226" s="60" t="str">
        <f>IF(Eksplikatsioon!B227=0,"",Eksplikatsioon!B227)</f>
        <v>401</v>
      </c>
      <c r="C226" s="23" t="str">
        <f>IF(Eksplikatsioon!C227=0,"",Eksplikatsioon!C227)</f>
        <v>ÜÜRITAV PIND</v>
      </c>
      <c r="D226" s="23" t="str">
        <f>IF(Eksplikatsioon!D227=0,"",Eksplikatsioon!D227)</f>
        <v>Aatrium/Fuajee</v>
      </c>
      <c r="E226" s="58">
        <f>IF(Eksplikatsioon!F227=0,"",Eksplikatsioon!F227)</f>
        <v>21.4</v>
      </c>
      <c r="F226" s="23" t="str">
        <f>IF(Eksplikatsioon!H227=0,"",Eksplikatsioon!H227)</f>
        <v/>
      </c>
      <c r="G226" s="23" t="str">
        <f>IF(Eksplikatsioon!J227=0,"",Eksplikatsioon!J227)</f>
        <v>Ainukasutuses pind</v>
      </c>
      <c r="H226" s="23" t="str">
        <f>IF(Eksplikatsioon!K227=0,"",Eksplikatsioon!K227)</f>
        <v>Terviseamet</v>
      </c>
      <c r="I226" s="23" t="str">
        <f>IF(Eksplikatsioon!L227=0,"",Eksplikatsioon!L227)</f>
        <v>PALDISKI MNT _03</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hidden="1">
      <c r="A227" s="23" t="str">
        <f>IF(Eksplikatsioon!A228=0,"",Eksplikatsioon!A228)</f>
        <v>04</v>
      </c>
      <c r="B227" s="60" t="str">
        <f>IF(Eksplikatsioon!B228=0,"",Eksplikatsioon!B228)</f>
        <v>401a</v>
      </c>
      <c r="C227" s="23" t="str">
        <f>IF(Eksplikatsioon!C228=0,"",Eksplikatsioon!C228)</f>
        <v>VERTIKAALSETE ÜHENDUSTEEDE PIND</v>
      </c>
      <c r="D227" s="23" t="str">
        <f>IF(Eksplikatsioon!D228=0,"",Eksplikatsioon!D228)</f>
        <v>Trepp/Trepikoda</v>
      </c>
      <c r="E227" s="58">
        <f>IF(Eksplikatsioon!F228=0,"",Eksplikatsioon!F228)</f>
        <v>11.2</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hidden="1">
      <c r="A228" s="23" t="str">
        <f>IF(Eksplikatsioon!A229=0,"",Eksplikatsioon!A229)</f>
        <v>04</v>
      </c>
      <c r="B228" s="60" t="str">
        <f>IF(Eksplikatsioon!B229=0,"",Eksplikatsioon!B229)</f>
        <v>402</v>
      </c>
      <c r="C228" s="23" t="str">
        <f>IF(Eksplikatsioon!C229=0,"",Eksplikatsioon!C229)</f>
        <v>VERTIKAALSETE ÜHENDUSTEEDE PIND</v>
      </c>
      <c r="D228" s="23" t="str">
        <f>IF(Eksplikatsioon!D229=0,"",Eksplikatsioon!D229)</f>
        <v>Trepp/Trepikoda</v>
      </c>
      <c r="E228" s="58">
        <f>IF(Eksplikatsioon!F229=0,"",Eksplikatsioon!F229)</f>
        <v>14.1</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hidden="1">
      <c r="A229" s="23" t="str">
        <f>IF(Eksplikatsioon!A230=0,"",Eksplikatsioon!A230)</f>
        <v>04</v>
      </c>
      <c r="B229" s="60" t="str">
        <f>IF(Eksplikatsioon!B230=0,"",Eksplikatsioon!B230)</f>
        <v>403</v>
      </c>
      <c r="C229" s="23" t="str">
        <f>IF(Eksplikatsioon!C230=0,"",Eksplikatsioon!C230)</f>
        <v>VERTIKAALSETE ÜHENDUSTEEDE PIND</v>
      </c>
      <c r="D229" s="23" t="str">
        <f>IF(Eksplikatsioon!D230=0,"",Eksplikatsioon!D230)</f>
        <v>Trepp/Trepikoda</v>
      </c>
      <c r="E229" s="58">
        <f>IF(Eksplikatsioon!F230=0,"",Eksplikatsioon!F230)</f>
        <v>14.4</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hidden="1">
      <c r="A230" s="23" t="str">
        <f>IF(Eksplikatsioon!A231=0,"",Eksplikatsioon!A231)</f>
        <v>04</v>
      </c>
      <c r="B230" s="60" t="str">
        <f>IF(Eksplikatsioon!B231=0,"",Eksplikatsioon!B231)</f>
        <v>404</v>
      </c>
      <c r="C230" s="23" t="str">
        <f>IF(Eksplikatsioon!C231=0,"",Eksplikatsioon!C231)</f>
        <v>ÜÜRITAV PIND</v>
      </c>
      <c r="D230" s="23" t="str">
        <f>IF(Eksplikatsioon!D231=0,"",Eksplikatsioon!D231)</f>
        <v>Kabinet/Büroo</v>
      </c>
      <c r="E230" s="58">
        <f>IF(Eksplikatsioon!F231=0,"",Eksplikatsioon!F231)</f>
        <v>30</v>
      </c>
      <c r="F230" s="23" t="str">
        <f>IF(Eksplikatsioon!H231=0,"",Eksplikatsioon!H231)</f>
        <v/>
      </c>
      <c r="G230" s="23" t="str">
        <f>IF(Eksplikatsioon!J231=0,"",Eksplikatsioon!J231)</f>
        <v>Ainukasutuses pind</v>
      </c>
      <c r="H230" s="23" t="str">
        <f>IF(Eksplikatsioon!K231=0,"",Eksplikatsioon!K231)</f>
        <v>Terviseamet</v>
      </c>
      <c r="I230" s="23" t="str">
        <f>IF(Eksplikatsioon!L231=0,"",Eksplikatsioon!L231)</f>
        <v>PALDISKI MNT _03</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hidden="1">
      <c r="A231" s="23" t="str">
        <f>IF(Eksplikatsioon!A232=0,"",Eksplikatsioon!A232)</f>
        <v>04</v>
      </c>
      <c r="B231" s="60" t="str">
        <f>IF(Eksplikatsioon!B232=0,"",Eksplikatsioon!B232)</f>
        <v>405</v>
      </c>
      <c r="C231" s="23" t="str">
        <f>IF(Eksplikatsioon!C232=0,"",Eksplikatsioon!C232)</f>
        <v>ÜÜRITAV PIND</v>
      </c>
      <c r="D231" s="23" t="str">
        <f>IF(Eksplikatsioon!D232=0,"",Eksplikatsioon!D232)</f>
        <v>Kabinet/Büroo</v>
      </c>
      <c r="E231" s="58">
        <f>IF(Eksplikatsioon!F232=0,"",Eksplikatsioon!F232)</f>
        <v>16.2</v>
      </c>
      <c r="F231" s="23" t="str">
        <f>IF(Eksplikatsioon!H232=0,"",Eksplikatsioon!H232)</f>
        <v/>
      </c>
      <c r="G231" s="23" t="str">
        <f>IF(Eksplikatsioon!J232=0,"",Eksplikatsioon!J232)</f>
        <v>Ainukasutuses pind</v>
      </c>
      <c r="H231" s="23" t="str">
        <f>IF(Eksplikatsioon!K232=0,"",Eksplikatsioon!K232)</f>
        <v>Terviseamet</v>
      </c>
      <c r="I231" s="23" t="str">
        <f>IF(Eksplikatsioon!L232=0,"",Eksplikatsioon!L232)</f>
        <v>PALDISKI MNT _03</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hidden="1">
      <c r="A232" s="23" t="str">
        <f>IF(Eksplikatsioon!A233=0,"",Eksplikatsioon!A233)</f>
        <v>04</v>
      </c>
      <c r="B232" s="60" t="str">
        <f>IF(Eksplikatsioon!B233=0,"",Eksplikatsioon!B233)</f>
        <v>406</v>
      </c>
      <c r="C232" s="23" t="str">
        <f>IF(Eksplikatsioon!C233=0,"",Eksplikatsioon!C233)</f>
        <v>ÜÜRITAV PIND</v>
      </c>
      <c r="D232" s="23" t="str">
        <f>IF(Eksplikatsioon!D233=0,"",Eksplikatsioon!D233)</f>
        <v>Kabinet/Büroo</v>
      </c>
      <c r="E232" s="58">
        <f>IF(Eksplikatsioon!F233=0,"",Eksplikatsioon!F233)</f>
        <v>15.9</v>
      </c>
      <c r="F232" s="23" t="str">
        <f>IF(Eksplikatsioon!H233=0,"",Eksplikatsioon!H233)</f>
        <v/>
      </c>
      <c r="G232" s="23" t="str">
        <f>IF(Eksplikatsioon!J233=0,"",Eksplikatsioon!J233)</f>
        <v>Ainukasutuses pind</v>
      </c>
      <c r="H232" s="23" t="str">
        <f>IF(Eksplikatsioon!K233=0,"",Eksplikatsioon!K233)</f>
        <v>Terviseamet</v>
      </c>
      <c r="I232" s="23" t="str">
        <f>IF(Eksplikatsioon!L233=0,"",Eksplikatsioon!L233)</f>
        <v>PALDISKI MNT _03</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hidden="1">
      <c r="A233" s="23" t="str">
        <f>IF(Eksplikatsioon!A234=0,"",Eksplikatsioon!A234)</f>
        <v>04</v>
      </c>
      <c r="B233" s="60" t="str">
        <f>IF(Eksplikatsioon!B234=0,"",Eksplikatsioon!B234)</f>
        <v>407</v>
      </c>
      <c r="C233" s="23" t="str">
        <f>IF(Eksplikatsioon!C234=0,"",Eksplikatsioon!C234)</f>
        <v>ÜÜRITAV PIND</v>
      </c>
      <c r="D233" s="23" t="str">
        <f>IF(Eksplikatsioon!D234=0,"",Eksplikatsioon!D234)</f>
        <v>Kabinet/Büroo</v>
      </c>
      <c r="E233" s="58">
        <f>IF(Eksplikatsioon!F234=0,"",Eksplikatsioon!F234)</f>
        <v>10.7</v>
      </c>
      <c r="F233" s="23" t="str">
        <f>IF(Eksplikatsioon!H234=0,"",Eksplikatsioon!H234)</f>
        <v/>
      </c>
      <c r="G233" s="23" t="str">
        <f>IF(Eksplikatsioon!J234=0,"",Eksplikatsioon!J234)</f>
        <v>Ainukasutuses pind</v>
      </c>
      <c r="H233" s="23" t="str">
        <f>IF(Eksplikatsioon!K234=0,"",Eksplikatsioon!K234)</f>
        <v>Terviseamet</v>
      </c>
      <c r="I233" s="23" t="str">
        <f>IF(Eksplikatsioon!L234=0,"",Eksplikatsioon!L234)</f>
        <v>PALDISKI MNT _03</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hidden="1">
      <c r="A234" s="23" t="str">
        <f>IF(Eksplikatsioon!A235=0,"",Eksplikatsioon!A235)</f>
        <v>04</v>
      </c>
      <c r="B234" s="60" t="str">
        <f>IF(Eksplikatsioon!B235=0,"",Eksplikatsioon!B235)</f>
        <v>408</v>
      </c>
      <c r="C234" s="23" t="str">
        <f>IF(Eksplikatsioon!C235=0,"",Eksplikatsioon!C235)</f>
        <v>ÜÜRITAV PIND</v>
      </c>
      <c r="D234" s="23" t="str">
        <f>IF(Eksplikatsioon!D235=0,"",Eksplikatsioon!D235)</f>
        <v>Kabinet/Büroo</v>
      </c>
      <c r="E234" s="58">
        <f>IF(Eksplikatsioon!F235=0,"",Eksplikatsioon!F235)</f>
        <v>10.6</v>
      </c>
      <c r="F234" s="23" t="str">
        <f>IF(Eksplikatsioon!H235=0,"",Eksplikatsioon!H235)</f>
        <v/>
      </c>
      <c r="G234" s="23" t="str">
        <f>IF(Eksplikatsioon!J235=0,"",Eksplikatsioon!J235)</f>
        <v>Ainukasutuses pind</v>
      </c>
      <c r="H234" s="23" t="str">
        <f>IF(Eksplikatsioon!K235=0,"",Eksplikatsioon!K235)</f>
        <v>Terviseamet</v>
      </c>
      <c r="I234" s="23" t="str">
        <f>IF(Eksplikatsioon!L235=0,"",Eksplikatsioon!L235)</f>
        <v>PALDISKI MNT _03</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hidden="1">
      <c r="A235" s="23" t="str">
        <f>IF(Eksplikatsioon!A236=0,"",Eksplikatsioon!A236)</f>
        <v>04</v>
      </c>
      <c r="B235" s="60" t="str">
        <f>IF(Eksplikatsioon!B236=0,"",Eksplikatsioon!B236)</f>
        <v>409</v>
      </c>
      <c r="C235" s="23" t="str">
        <f>IF(Eksplikatsioon!C236=0,"",Eksplikatsioon!C236)</f>
        <v>ÜÜRITAV PIND</v>
      </c>
      <c r="D235" s="23" t="str">
        <f>IF(Eksplikatsioon!D236=0,"",Eksplikatsioon!D236)</f>
        <v>Kabinet/Büroo</v>
      </c>
      <c r="E235" s="58">
        <f>IF(Eksplikatsioon!F236=0,"",Eksplikatsioon!F236)</f>
        <v>28.7</v>
      </c>
      <c r="F235" s="23" t="str">
        <f>IF(Eksplikatsioon!H236=0,"",Eksplikatsioon!H236)</f>
        <v/>
      </c>
      <c r="G235" s="23" t="str">
        <f>IF(Eksplikatsioon!J236=0,"",Eksplikatsioon!J236)</f>
        <v>Ainukasutuses pind</v>
      </c>
      <c r="H235" s="23" t="str">
        <f>IF(Eksplikatsioon!K236=0,"",Eksplikatsioon!K236)</f>
        <v>Terviseamet</v>
      </c>
      <c r="I235" s="23" t="str">
        <f>IF(Eksplikatsioon!L236=0,"",Eksplikatsioon!L236)</f>
        <v>PALDISKI MNT _03</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hidden="1">
      <c r="A236" s="23" t="str">
        <f>IF(Eksplikatsioon!A237=0,"",Eksplikatsioon!A237)</f>
        <v>04</v>
      </c>
      <c r="B236" s="60" t="str">
        <f>IF(Eksplikatsioon!B237=0,"",Eksplikatsioon!B237)</f>
        <v>410</v>
      </c>
      <c r="C236" s="23" t="str">
        <f>IF(Eksplikatsioon!C237=0,"",Eksplikatsioon!C237)</f>
        <v>ÜÜRITAV PIND</v>
      </c>
      <c r="D236" s="23" t="str">
        <f>IF(Eksplikatsioon!D237=0,"",Eksplikatsioon!D237)</f>
        <v>Kabinet/Büroo</v>
      </c>
      <c r="E236" s="58">
        <f>IF(Eksplikatsioon!F237=0,"",Eksplikatsioon!F237)</f>
        <v>15.5</v>
      </c>
      <c r="F236" s="23" t="str">
        <f>IF(Eksplikatsioon!H237=0,"",Eksplikatsioon!H237)</f>
        <v/>
      </c>
      <c r="G236" s="23" t="str">
        <f>IF(Eksplikatsioon!J237=0,"",Eksplikatsioon!J237)</f>
        <v>Ainukasutuses pind</v>
      </c>
      <c r="H236" s="23" t="str">
        <f>IF(Eksplikatsioon!K237=0,"",Eksplikatsioon!K237)</f>
        <v>Terviseamet</v>
      </c>
      <c r="I236" s="23" t="str">
        <f>IF(Eksplikatsioon!L237=0,"",Eksplikatsioon!L237)</f>
        <v>PALDISKI MNT _03</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c r="A237" s="23" t="str">
        <f>IF(Eksplikatsioon!A238=0,"",Eksplikatsioon!A238)</f>
        <v>04</v>
      </c>
      <c r="B237" s="60" t="str">
        <f>IF(Eksplikatsioon!B238=0,"",Eksplikatsioon!B238)</f>
        <v>411</v>
      </c>
      <c r="C237" s="23" t="str">
        <f>IF(Eksplikatsioon!C238=0,"",Eksplikatsioon!C238)</f>
        <v>ÜÜRITAV PIND</v>
      </c>
      <c r="D237" s="23" t="str">
        <f>IF(Eksplikatsioon!D238=0,"",Eksplikatsioon!D238)</f>
        <v>Kabinet/Büroo</v>
      </c>
      <c r="E237" s="58">
        <f>IF(Eksplikatsioon!F238=0,"",Eksplikatsioon!F238)</f>
        <v>13.1</v>
      </c>
      <c r="F237" s="23" t="str">
        <f>IF(Eksplikatsioon!H238=0,"",Eksplikatsioon!H238)</f>
        <v/>
      </c>
      <c r="G237" s="23" t="str">
        <f>IF(Eksplikatsioon!J238=0,"",Eksplikatsioon!J238)</f>
        <v>Ainukasutuses pind</v>
      </c>
      <c r="H237" s="23" t="str">
        <f>IF(Eksplikatsioon!K238=0,"",Eksplikatsioon!K238)</f>
        <v>Terviseamet</v>
      </c>
      <c r="I237" s="23" t="str">
        <f>IF(Eksplikatsioon!L238=0,"",Eksplikatsioon!L238)</f>
        <v>PALDISKI MNT _03</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c r="A238" s="23" t="str">
        <f>IF(Eksplikatsioon!A239=0,"",Eksplikatsioon!A239)</f>
        <v>04</v>
      </c>
      <c r="B238" s="60" t="str">
        <f>IF(Eksplikatsioon!B239=0,"",Eksplikatsioon!B239)</f>
        <v>412</v>
      </c>
      <c r="C238" s="23" t="str">
        <f>IF(Eksplikatsioon!C239=0,"",Eksplikatsioon!C239)</f>
        <v>ÜÜRITAV PIND</v>
      </c>
      <c r="D238" s="23" t="str">
        <f>IF(Eksplikatsioon!D239=0,"",Eksplikatsioon!D239)</f>
        <v>Kabinet/Büroo</v>
      </c>
      <c r="E238" s="58">
        <f>IF(Eksplikatsioon!F239=0,"",Eksplikatsioon!F239)</f>
        <v>15.3</v>
      </c>
      <c r="F238" s="23" t="str">
        <f>IF(Eksplikatsioon!H239=0,"",Eksplikatsioon!H239)</f>
        <v/>
      </c>
      <c r="G238" s="23" t="str">
        <f>IF(Eksplikatsioon!J239=0,"",Eksplikatsioon!J239)</f>
        <v>Ainukasutuses pind</v>
      </c>
      <c r="H238" s="23" t="str">
        <f>IF(Eksplikatsioon!K239=0,"",Eksplikatsioon!K239)</f>
        <v>Terviseamet</v>
      </c>
      <c r="I238" s="23" t="str">
        <f>IF(Eksplikatsioon!L239=0,"",Eksplikatsioon!L239)</f>
        <v>PALDISKI MNT _03</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hidden="1">
      <c r="A239" s="23" t="str">
        <f>IF(Eksplikatsioon!A240=0,"",Eksplikatsioon!A240)</f>
        <v>04</v>
      </c>
      <c r="B239" s="60" t="str">
        <f>IF(Eksplikatsioon!B240=0,"",Eksplikatsioon!B240)</f>
        <v>413</v>
      </c>
      <c r="C239" s="23" t="str">
        <f>IF(Eksplikatsioon!C240=0,"",Eksplikatsioon!C240)</f>
        <v>ÜÜRITAV PIND</v>
      </c>
      <c r="D239" s="23" t="str">
        <f>IF(Eksplikatsioon!D240=0,"",Eksplikatsioon!D240)</f>
        <v>Kabinet/Büroo</v>
      </c>
      <c r="E239" s="58">
        <f>IF(Eksplikatsioon!F240=0,"",Eksplikatsioon!F240)</f>
        <v>9.5</v>
      </c>
      <c r="F239" s="23" t="str">
        <f>IF(Eksplikatsioon!H240=0,"",Eksplikatsioon!H240)</f>
        <v/>
      </c>
      <c r="G239" s="23" t="str">
        <f>IF(Eksplikatsioon!J240=0,"",Eksplikatsioon!J240)</f>
        <v>Ainukasutuses pind</v>
      </c>
      <c r="H239" s="23" t="str">
        <f>IF(Eksplikatsioon!K240=0,"",Eksplikatsioon!K240)</f>
        <v>Terviseamet</v>
      </c>
      <c r="I239" s="23" t="str">
        <f>IF(Eksplikatsioon!L240=0,"",Eksplikatsioon!L240)</f>
        <v>PALDISKI MNT _03</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hidden="1">
      <c r="A240" s="23" t="str">
        <f>IF(Eksplikatsioon!A241=0,"",Eksplikatsioon!A241)</f>
        <v>04</v>
      </c>
      <c r="B240" s="60" t="str">
        <f>IF(Eksplikatsioon!B241=0,"",Eksplikatsioon!B241)</f>
        <v>414</v>
      </c>
      <c r="C240" s="23" t="str">
        <f>IF(Eksplikatsioon!C241=0,"",Eksplikatsioon!C241)</f>
        <v>TEHNOPIND</v>
      </c>
      <c r="D240" s="23" t="str">
        <f>IF(Eksplikatsioon!D241=0,"",Eksplikatsioon!D241)</f>
        <v>Elektrikilp</v>
      </c>
      <c r="E240" s="58">
        <f>IF(Eksplikatsioon!F241=0,"",Eksplikatsioon!F241)</f>
        <v>4.7</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hidden="1">
      <c r="A241" s="23" t="str">
        <f>IF(Eksplikatsioon!A242=0,"",Eksplikatsioon!A242)</f>
        <v>04</v>
      </c>
      <c r="B241" s="60" t="str">
        <f>IF(Eksplikatsioon!B242=0,"",Eksplikatsioon!B242)</f>
        <v>415</v>
      </c>
      <c r="C241" s="23" t="str">
        <f>IF(Eksplikatsioon!C242=0,"",Eksplikatsioon!C242)</f>
        <v>ÜÜRITAV PIND</v>
      </c>
      <c r="D241" s="23" t="str">
        <f>IF(Eksplikatsioon!D242=0,"",Eksplikatsioon!D242)</f>
        <v>WC</v>
      </c>
      <c r="E241" s="58">
        <f>IF(Eksplikatsioon!F242=0,"",Eksplikatsioon!F242)</f>
        <v>4.5999999999999996</v>
      </c>
      <c r="F241" s="23" t="str">
        <f>IF(Eksplikatsioon!H242=0,"",Eksplikatsioon!H242)</f>
        <v/>
      </c>
      <c r="G241" s="23" t="str">
        <f>IF(Eksplikatsioon!J242=0,"",Eksplikatsioon!J242)</f>
        <v>Ainukasutuses pind</v>
      </c>
      <c r="H241" s="23" t="str">
        <f>IF(Eksplikatsioon!K242=0,"",Eksplikatsioon!K242)</f>
        <v>Terviseamet</v>
      </c>
      <c r="I241" s="23" t="str">
        <f>IF(Eksplikatsioon!L242=0,"",Eksplikatsioon!L242)</f>
        <v>PALDISKI MNT _03</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hidden="1">
      <c r="A242" s="23" t="str">
        <f>IF(Eksplikatsioon!A243=0,"",Eksplikatsioon!A243)</f>
        <v>04</v>
      </c>
      <c r="B242" s="60" t="str">
        <f>IF(Eksplikatsioon!B243=0,"",Eksplikatsioon!B243)</f>
        <v>416</v>
      </c>
      <c r="C242" s="23" t="str">
        <f>IF(Eksplikatsioon!C243=0,"",Eksplikatsioon!C243)</f>
        <v>ÜÜRITAV PIND</v>
      </c>
      <c r="D242" s="23" t="str">
        <f>IF(Eksplikatsioon!D243=0,"",Eksplikatsioon!D243)</f>
        <v>Kabinet/Büroo</v>
      </c>
      <c r="E242" s="58">
        <f>IF(Eksplikatsioon!F243=0,"",Eksplikatsioon!F243)</f>
        <v>15.3</v>
      </c>
      <c r="F242" s="23" t="str">
        <f>IF(Eksplikatsioon!H243=0,"",Eksplikatsioon!H243)</f>
        <v/>
      </c>
      <c r="G242" s="23" t="str">
        <f>IF(Eksplikatsioon!J243=0,"",Eksplikatsioon!J243)</f>
        <v>Ainukasutuses pind</v>
      </c>
      <c r="H242" s="23" t="str">
        <f>IF(Eksplikatsioon!K243=0,"",Eksplikatsioon!K243)</f>
        <v>Terviseamet</v>
      </c>
      <c r="I242" s="23" t="str">
        <f>IF(Eksplikatsioon!L243=0,"",Eksplikatsioon!L243)</f>
        <v>PALDISKI MNT _03</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c r="A243" s="23" t="str">
        <f>IF(Eksplikatsioon!A244=0,"",Eksplikatsioon!A244)</f>
        <v>04</v>
      </c>
      <c r="B243" s="60" t="str">
        <f>IF(Eksplikatsioon!B244=0,"",Eksplikatsioon!B244)</f>
        <v>417</v>
      </c>
      <c r="C243" s="23" t="str">
        <f>IF(Eksplikatsioon!C244=0,"",Eksplikatsioon!C244)</f>
        <v>ÜÜRITAV PIND</v>
      </c>
      <c r="D243" s="23" t="str">
        <f>IF(Eksplikatsioon!D244=0,"",Eksplikatsioon!D244)</f>
        <v>Kabinet/Büroo</v>
      </c>
      <c r="E243" s="58">
        <f>IF(Eksplikatsioon!F244=0,"",Eksplikatsioon!F244)</f>
        <v>20.2</v>
      </c>
      <c r="F243" s="23" t="str">
        <f>IF(Eksplikatsioon!H244=0,"",Eksplikatsioon!H244)</f>
        <v/>
      </c>
      <c r="G243" s="23" t="str">
        <f>IF(Eksplikatsioon!J244=0,"",Eksplikatsioon!J244)</f>
        <v>Ainukasutuses pind</v>
      </c>
      <c r="H243" s="23" t="str">
        <f>IF(Eksplikatsioon!K244=0,"",Eksplikatsioon!K244)</f>
        <v>Terviseamet</v>
      </c>
      <c r="I243" s="23" t="str">
        <f>IF(Eksplikatsioon!L244=0,"",Eksplikatsioon!L244)</f>
        <v>PALDISKI MNT _03</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hidden="1">
      <c r="A244" s="23" t="str">
        <f>IF(Eksplikatsioon!A245=0,"",Eksplikatsioon!A245)</f>
        <v>04</v>
      </c>
      <c r="B244" s="60" t="str">
        <f>IF(Eksplikatsioon!B245=0,"",Eksplikatsioon!B245)</f>
        <v>418</v>
      </c>
      <c r="C244" s="23" t="str">
        <f>IF(Eksplikatsioon!C245=0,"",Eksplikatsioon!C245)</f>
        <v>ÜÜRITAV PIND</v>
      </c>
      <c r="D244" s="23" t="str">
        <f>IF(Eksplikatsioon!D245=0,"",Eksplikatsioon!D245)</f>
        <v>Kabinet/Büroo</v>
      </c>
      <c r="E244" s="58">
        <f>IF(Eksplikatsioon!F245=0,"",Eksplikatsioon!F245)</f>
        <v>35.1</v>
      </c>
      <c r="F244" s="23" t="str">
        <f>IF(Eksplikatsioon!H245=0,"",Eksplikatsioon!H245)</f>
        <v/>
      </c>
      <c r="G244" s="23" t="str">
        <f>IF(Eksplikatsioon!J245=0,"",Eksplikatsioon!J245)</f>
        <v>Ainukasutuses pind</v>
      </c>
      <c r="H244" s="23" t="str">
        <f>IF(Eksplikatsioon!K245=0,"",Eksplikatsioon!K245)</f>
        <v>Terviseamet</v>
      </c>
      <c r="I244" s="23" t="str">
        <f>IF(Eksplikatsioon!L245=0,"",Eksplikatsioon!L245)</f>
        <v>PALDISKI MNT _03</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hidden="1">
      <c r="A245" s="23" t="str">
        <f>IF(Eksplikatsioon!A246=0,"",Eksplikatsioon!A246)</f>
        <v>04</v>
      </c>
      <c r="B245" s="60" t="str">
        <f>IF(Eksplikatsioon!B246=0,"",Eksplikatsioon!B246)</f>
        <v>419</v>
      </c>
      <c r="C245" s="23" t="str">
        <f>IF(Eksplikatsioon!C246=0,"",Eksplikatsioon!C246)</f>
        <v>ÜÜRITAV PIND</v>
      </c>
      <c r="D245" s="23" t="str">
        <f>IF(Eksplikatsioon!D246=0,"",Eksplikatsioon!D246)</f>
        <v>Kabinet/Büroo</v>
      </c>
      <c r="E245" s="58">
        <f>IF(Eksplikatsioon!F246=0,"",Eksplikatsioon!F246)</f>
        <v>15.9</v>
      </c>
      <c r="F245" s="23" t="str">
        <f>IF(Eksplikatsioon!H246=0,"",Eksplikatsioon!H246)</f>
        <v/>
      </c>
      <c r="G245" s="23" t="str">
        <f>IF(Eksplikatsioon!J246=0,"",Eksplikatsioon!J246)</f>
        <v>Ainukasutuses pind</v>
      </c>
      <c r="H245" s="23" t="str">
        <f>IF(Eksplikatsioon!K246=0,"",Eksplikatsioon!K246)</f>
        <v>Terviseamet</v>
      </c>
      <c r="I245" s="23" t="str">
        <f>IF(Eksplikatsioon!L246=0,"",Eksplikatsioon!L246)</f>
        <v>PALDISKI MNT _03</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hidden="1">
      <c r="A246" s="23" t="str">
        <f>IF(Eksplikatsioon!A247=0,"",Eksplikatsioon!A247)</f>
        <v>04</v>
      </c>
      <c r="B246" s="60" t="str">
        <f>IF(Eksplikatsioon!B247=0,"",Eksplikatsioon!B247)</f>
        <v>420</v>
      </c>
      <c r="C246" s="23" t="str">
        <f>IF(Eksplikatsioon!C247=0,"",Eksplikatsioon!C247)</f>
        <v>ÜÜRITAV PIND</v>
      </c>
      <c r="D246" s="23" t="str">
        <f>IF(Eksplikatsioon!D247=0,"",Eksplikatsioon!D247)</f>
        <v>Kabinet/Büroo</v>
      </c>
      <c r="E246" s="58">
        <f>IF(Eksplikatsioon!F247=0,"",Eksplikatsioon!F247)</f>
        <v>16.100000000000001</v>
      </c>
      <c r="F246" s="23" t="str">
        <f>IF(Eksplikatsioon!H247=0,"",Eksplikatsioon!H247)</f>
        <v/>
      </c>
      <c r="G246" s="23" t="str">
        <f>IF(Eksplikatsioon!J247=0,"",Eksplikatsioon!J247)</f>
        <v>Ainukasutuses pind</v>
      </c>
      <c r="H246" s="23" t="str">
        <f>IF(Eksplikatsioon!K247=0,"",Eksplikatsioon!K247)</f>
        <v>Terviseamet</v>
      </c>
      <c r="I246" s="23" t="str">
        <f>IF(Eksplikatsioon!L247=0,"",Eksplikatsioon!L247)</f>
        <v>PALDISKI MNT _03</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hidden="1">
      <c r="A247" s="23" t="str">
        <f>IF(Eksplikatsioon!A248=0,"",Eksplikatsioon!A248)</f>
        <v>04</v>
      </c>
      <c r="B247" s="60" t="str">
        <f>IF(Eksplikatsioon!B248=0,"",Eksplikatsioon!B248)</f>
        <v>421</v>
      </c>
      <c r="C247" s="23" t="str">
        <f>IF(Eksplikatsioon!C248=0,"",Eksplikatsioon!C248)</f>
        <v>ÜÜRITAV PIND</v>
      </c>
      <c r="D247" s="23" t="str">
        <f>IF(Eksplikatsioon!D248=0,"",Eksplikatsioon!D248)</f>
        <v>Kabinet/Büroo</v>
      </c>
      <c r="E247" s="58">
        <f>IF(Eksplikatsioon!F248=0,"",Eksplikatsioon!F248)</f>
        <v>15.9</v>
      </c>
      <c r="F247" s="23" t="str">
        <f>IF(Eksplikatsioon!H248=0,"",Eksplikatsioon!H248)</f>
        <v/>
      </c>
      <c r="G247" s="23" t="str">
        <f>IF(Eksplikatsioon!J248=0,"",Eksplikatsioon!J248)</f>
        <v>Ainukasutuses pind</v>
      </c>
      <c r="H247" s="23" t="str">
        <f>IF(Eksplikatsioon!K248=0,"",Eksplikatsioon!K248)</f>
        <v>Terviseamet</v>
      </c>
      <c r="I247" s="23" t="str">
        <f>IF(Eksplikatsioon!L248=0,"",Eksplikatsioon!L248)</f>
        <v>PALDISKI MNT _03</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hidden="1">
      <c r="A248" s="23" t="str">
        <f>IF(Eksplikatsioon!A249=0,"",Eksplikatsioon!A249)</f>
        <v>04</v>
      </c>
      <c r="B248" s="60" t="str">
        <f>IF(Eksplikatsioon!B249=0,"",Eksplikatsioon!B249)</f>
        <v>422</v>
      </c>
      <c r="C248" s="23" t="str">
        <f>IF(Eksplikatsioon!C249=0,"",Eksplikatsioon!C249)</f>
        <v>ÜÜRITAV PIND</v>
      </c>
      <c r="D248" s="23" t="str">
        <f>IF(Eksplikatsioon!D249=0,"",Eksplikatsioon!D249)</f>
        <v>Kabinet/Büroo</v>
      </c>
      <c r="E248" s="58">
        <f>IF(Eksplikatsioon!F249=0,"",Eksplikatsioon!F249)</f>
        <v>30.4</v>
      </c>
      <c r="F248" s="23" t="str">
        <f>IF(Eksplikatsioon!H249=0,"",Eksplikatsioon!H249)</f>
        <v/>
      </c>
      <c r="G248" s="23" t="str">
        <f>IF(Eksplikatsioon!J249=0,"",Eksplikatsioon!J249)</f>
        <v>Ainukasutuses pind</v>
      </c>
      <c r="H248" s="23" t="str">
        <f>IF(Eksplikatsioon!K249=0,"",Eksplikatsioon!K249)</f>
        <v>Terviseamet</v>
      </c>
      <c r="I248" s="23" t="str">
        <f>IF(Eksplikatsioon!L249=0,"",Eksplikatsioon!L249)</f>
        <v>PALDISKI MNT _03</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hidden="1">
      <c r="A249" s="23" t="str">
        <f>IF(Eksplikatsioon!A250=0,"",Eksplikatsioon!A250)</f>
        <v>04</v>
      </c>
      <c r="B249" s="60" t="str">
        <f>IF(Eksplikatsioon!B250=0,"",Eksplikatsioon!B250)</f>
        <v>423</v>
      </c>
      <c r="C249" s="23" t="str">
        <f>IF(Eksplikatsioon!C250=0,"",Eksplikatsioon!C250)</f>
        <v>ÜÜRITAV PIND</v>
      </c>
      <c r="D249" s="23" t="str">
        <f>IF(Eksplikatsioon!D250=0,"",Eksplikatsioon!D250)</f>
        <v>Kabinet/Büroo</v>
      </c>
      <c r="E249" s="58">
        <f>IF(Eksplikatsioon!F250=0,"",Eksplikatsioon!F250)</f>
        <v>16.399999999999999</v>
      </c>
      <c r="F249" s="23" t="str">
        <f>IF(Eksplikatsioon!H250=0,"",Eksplikatsioon!H250)</f>
        <v/>
      </c>
      <c r="G249" s="23" t="str">
        <f>IF(Eksplikatsioon!J250=0,"",Eksplikatsioon!J250)</f>
        <v>Ainukasutuses pind</v>
      </c>
      <c r="H249" s="23" t="str">
        <f>IF(Eksplikatsioon!K250=0,"",Eksplikatsioon!K250)</f>
        <v>Terviseamet</v>
      </c>
      <c r="I249" s="23" t="str">
        <f>IF(Eksplikatsioon!L250=0,"",Eksplikatsioon!L250)</f>
        <v>PALDISKI MNT _03</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hidden="1">
      <c r="A250" s="23" t="str">
        <f>IF(Eksplikatsioon!A251=0,"",Eksplikatsioon!A251)</f>
        <v>04</v>
      </c>
      <c r="B250" s="60" t="str">
        <f>IF(Eksplikatsioon!B251=0,"",Eksplikatsioon!B251)</f>
        <v>424</v>
      </c>
      <c r="C250" s="23" t="str">
        <f>IF(Eksplikatsioon!C251=0,"",Eksplikatsioon!C251)</f>
        <v>ÜÜRITAV PIND</v>
      </c>
      <c r="D250" s="23" t="str">
        <f>IF(Eksplikatsioon!D251=0,"",Eksplikatsioon!D251)</f>
        <v>Kabinet/Büroo</v>
      </c>
      <c r="E250" s="58">
        <f>IF(Eksplikatsioon!F251=0,"",Eksplikatsioon!F251)</f>
        <v>16.5</v>
      </c>
      <c r="F250" s="23" t="str">
        <f>IF(Eksplikatsioon!H251=0,"",Eksplikatsioon!H251)</f>
        <v/>
      </c>
      <c r="G250" s="23" t="str">
        <f>IF(Eksplikatsioon!J251=0,"",Eksplikatsioon!J251)</f>
        <v>Ainukasutuses pind</v>
      </c>
      <c r="H250" s="23" t="str">
        <f>IF(Eksplikatsioon!K251=0,"",Eksplikatsioon!K251)</f>
        <v>Terviseamet</v>
      </c>
      <c r="I250" s="23" t="str">
        <f>IF(Eksplikatsioon!L251=0,"",Eksplikatsioon!L251)</f>
        <v>PALDISKI MNT _03</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hidden="1">
      <c r="A251" s="23" t="str">
        <f>IF(Eksplikatsioon!A252=0,"",Eksplikatsioon!A252)</f>
        <v>04</v>
      </c>
      <c r="B251" s="60" t="str">
        <f>IF(Eksplikatsioon!B252=0,"",Eksplikatsioon!B252)</f>
        <v>425</v>
      </c>
      <c r="C251" s="23" t="str">
        <f>IF(Eksplikatsioon!C252=0,"",Eksplikatsioon!C252)</f>
        <v>ÜÜRITAV PIND</v>
      </c>
      <c r="D251" s="23" t="str">
        <f>IF(Eksplikatsioon!D252=0,"",Eksplikatsioon!D252)</f>
        <v>Kabinet/Büroo</v>
      </c>
      <c r="E251" s="58">
        <f>IF(Eksplikatsioon!F252=0,"",Eksplikatsioon!F252)</f>
        <v>16.399999999999999</v>
      </c>
      <c r="F251" s="23" t="str">
        <f>IF(Eksplikatsioon!H252=0,"",Eksplikatsioon!H252)</f>
        <v/>
      </c>
      <c r="G251" s="23" t="str">
        <f>IF(Eksplikatsioon!J252=0,"",Eksplikatsioon!J252)</f>
        <v>Ainukasutuses pind</v>
      </c>
      <c r="H251" s="23" t="str">
        <f>IF(Eksplikatsioon!K252=0,"",Eksplikatsioon!K252)</f>
        <v>Terviseamet</v>
      </c>
      <c r="I251" s="23" t="str">
        <f>IF(Eksplikatsioon!L252=0,"",Eksplikatsioon!L252)</f>
        <v>PALDISKI MNT _03</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hidden="1">
      <c r="A252" s="23" t="str">
        <f>IF(Eksplikatsioon!A253=0,"",Eksplikatsioon!A253)</f>
        <v>04</v>
      </c>
      <c r="B252" s="60" t="str">
        <f>IF(Eksplikatsioon!B253=0,"",Eksplikatsioon!B253)</f>
        <v>426</v>
      </c>
      <c r="C252" s="23" t="str">
        <f>IF(Eksplikatsioon!C253=0,"",Eksplikatsioon!C253)</f>
        <v>ÜÜRITAV PIND</v>
      </c>
      <c r="D252" s="23" t="str">
        <f>IF(Eksplikatsioon!D253=0,"",Eksplikatsioon!D253)</f>
        <v>Kabinet/Büroo</v>
      </c>
      <c r="E252" s="58">
        <f>IF(Eksplikatsioon!F253=0,"",Eksplikatsioon!F253)</f>
        <v>10.5</v>
      </c>
      <c r="F252" s="23" t="str">
        <f>IF(Eksplikatsioon!H253=0,"",Eksplikatsioon!H253)</f>
        <v/>
      </c>
      <c r="G252" s="23" t="str">
        <f>IF(Eksplikatsioon!J253=0,"",Eksplikatsioon!J253)</f>
        <v>Ainukasutuses pind</v>
      </c>
      <c r="H252" s="23" t="str">
        <f>IF(Eksplikatsioon!K253=0,"",Eksplikatsioon!K253)</f>
        <v>Terviseamet</v>
      </c>
      <c r="I252" s="23" t="str">
        <f>IF(Eksplikatsioon!L253=0,"",Eksplikatsioon!L253)</f>
        <v>PALDISKI MNT _03</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hidden="1">
      <c r="A253" s="23" t="str">
        <f>IF(Eksplikatsioon!A254=0,"",Eksplikatsioon!A254)</f>
        <v>04</v>
      </c>
      <c r="B253" s="60" t="str">
        <f>IF(Eksplikatsioon!B254=0,"",Eksplikatsioon!B254)</f>
        <v>427</v>
      </c>
      <c r="C253" s="23" t="str">
        <f>IF(Eksplikatsioon!C254=0,"",Eksplikatsioon!C254)</f>
        <v>ÜÜRITAV PIND</v>
      </c>
      <c r="D253" s="23" t="str">
        <f>IF(Eksplikatsioon!D254=0,"",Eksplikatsioon!D254)</f>
        <v>Kabinet/Büroo</v>
      </c>
      <c r="E253" s="58">
        <f>IF(Eksplikatsioon!F254=0,"",Eksplikatsioon!F254)</f>
        <v>30.1</v>
      </c>
      <c r="F253" s="23" t="str">
        <f>IF(Eksplikatsioon!H254=0,"",Eksplikatsioon!H254)</f>
        <v/>
      </c>
      <c r="G253" s="23" t="str">
        <f>IF(Eksplikatsioon!J254=0,"",Eksplikatsioon!J254)</f>
        <v>Ainukasutuses pind</v>
      </c>
      <c r="H253" s="23" t="str">
        <f>IF(Eksplikatsioon!K254=0,"",Eksplikatsioon!K254)</f>
        <v>Terviseamet</v>
      </c>
      <c r="I253" s="23" t="str">
        <f>IF(Eksplikatsioon!L254=0,"",Eksplikatsioon!L254)</f>
        <v>PALDISKI MNT _03</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hidden="1">
      <c r="A254" s="23" t="str">
        <f>IF(Eksplikatsioon!A255=0,"",Eksplikatsioon!A255)</f>
        <v>04</v>
      </c>
      <c r="B254" s="60" t="str">
        <f>IF(Eksplikatsioon!B255=0,"",Eksplikatsioon!B255)</f>
        <v>428</v>
      </c>
      <c r="C254" s="23" t="str">
        <f>IF(Eksplikatsioon!C255=0,"",Eksplikatsioon!C255)</f>
        <v>ÜÜRITAV PIND</v>
      </c>
      <c r="D254" s="23" t="str">
        <f>IF(Eksplikatsioon!D255=0,"",Eksplikatsioon!D255)</f>
        <v>Kabinet/Büroo</v>
      </c>
      <c r="E254" s="58">
        <f>IF(Eksplikatsioon!F255=0,"",Eksplikatsioon!F255)</f>
        <v>15.9</v>
      </c>
      <c r="F254" s="23" t="str">
        <f>IF(Eksplikatsioon!H255=0,"",Eksplikatsioon!H255)</f>
        <v/>
      </c>
      <c r="G254" s="23" t="str">
        <f>IF(Eksplikatsioon!J255=0,"",Eksplikatsioon!J255)</f>
        <v>Ainukasutuses pind</v>
      </c>
      <c r="H254" s="23" t="str">
        <f>IF(Eksplikatsioon!K255=0,"",Eksplikatsioon!K255)</f>
        <v>Terviseamet</v>
      </c>
      <c r="I254" s="23" t="str">
        <f>IF(Eksplikatsioon!L255=0,"",Eksplikatsioon!L255)</f>
        <v>PALDISKI MNT _03</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hidden="1">
      <c r="A255" s="23" t="str">
        <f>IF(Eksplikatsioon!A256=0,"",Eksplikatsioon!A256)</f>
        <v>04</v>
      </c>
      <c r="B255" s="60" t="str">
        <f>IF(Eksplikatsioon!B256=0,"",Eksplikatsioon!B256)</f>
        <v>429</v>
      </c>
      <c r="C255" s="23" t="str">
        <f>IF(Eksplikatsioon!C256=0,"",Eksplikatsioon!C256)</f>
        <v>ÜÜRITAV PIND</v>
      </c>
      <c r="D255" s="23" t="str">
        <f>IF(Eksplikatsioon!D256=0,"",Eksplikatsioon!D256)</f>
        <v>Kabinet/Büroo</v>
      </c>
      <c r="E255" s="58">
        <f>IF(Eksplikatsioon!F256=0,"",Eksplikatsioon!F256)</f>
        <v>15.8</v>
      </c>
      <c r="F255" s="23" t="str">
        <f>IF(Eksplikatsioon!H256=0,"",Eksplikatsioon!H256)</f>
        <v/>
      </c>
      <c r="G255" s="23" t="str">
        <f>IF(Eksplikatsioon!J256=0,"",Eksplikatsioon!J256)</f>
        <v>Ainukasutuses pind</v>
      </c>
      <c r="H255" s="23" t="str">
        <f>IF(Eksplikatsioon!K256=0,"",Eksplikatsioon!K256)</f>
        <v>Terviseamet</v>
      </c>
      <c r="I255" s="23" t="str">
        <f>IF(Eksplikatsioon!L256=0,"",Eksplikatsioon!L256)</f>
        <v>PALDISKI MNT _03</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hidden="1">
      <c r="A256" s="23" t="str">
        <f>IF(Eksplikatsioon!A257=0,"",Eksplikatsioon!A257)</f>
        <v>04</v>
      </c>
      <c r="B256" s="60" t="str">
        <f>IF(Eksplikatsioon!B257=0,"",Eksplikatsioon!B257)</f>
        <v>430</v>
      </c>
      <c r="C256" s="23" t="str">
        <f>IF(Eksplikatsioon!C257=0,"",Eksplikatsioon!C257)</f>
        <v>ÜÜRITAV PIND</v>
      </c>
      <c r="D256" s="23" t="str">
        <f>IF(Eksplikatsioon!D257=0,"",Eksplikatsioon!D257)</f>
        <v>Kabinet/Büroo</v>
      </c>
      <c r="E256" s="58">
        <f>IF(Eksplikatsioon!F257=0,"",Eksplikatsioon!F257)</f>
        <v>11.7</v>
      </c>
      <c r="F256" s="23" t="str">
        <f>IF(Eksplikatsioon!H257=0,"",Eksplikatsioon!H257)</f>
        <v/>
      </c>
      <c r="G256" s="23" t="str">
        <f>IF(Eksplikatsioon!J257=0,"",Eksplikatsioon!J257)</f>
        <v>Ainukasutuses pind</v>
      </c>
      <c r="H256" s="23" t="str">
        <f>IF(Eksplikatsioon!K257=0,"",Eksplikatsioon!K257)</f>
        <v>Terviseamet</v>
      </c>
      <c r="I256" s="23" t="str">
        <f>IF(Eksplikatsioon!L257=0,"",Eksplikatsioon!L257)</f>
        <v>PALDISKI MNT _03</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hidden="1">
      <c r="A257" s="23" t="str">
        <f>IF(Eksplikatsioon!A258=0,"",Eksplikatsioon!A258)</f>
        <v>04</v>
      </c>
      <c r="B257" s="60" t="str">
        <f>IF(Eksplikatsioon!B258=0,"",Eksplikatsioon!B258)</f>
        <v>431</v>
      </c>
      <c r="C257" s="23" t="str">
        <f>IF(Eksplikatsioon!C258=0,"",Eksplikatsioon!C258)</f>
        <v>ÜÜRITAV PIND</v>
      </c>
      <c r="D257" s="23" t="str">
        <f>IF(Eksplikatsioon!D258=0,"",Eksplikatsioon!D258)</f>
        <v>Kabinet/Büroo</v>
      </c>
      <c r="E257" s="58">
        <f>IF(Eksplikatsioon!F258=0,"",Eksplikatsioon!F258)</f>
        <v>16.600000000000001</v>
      </c>
      <c r="F257" s="23" t="str">
        <f>IF(Eksplikatsioon!H258=0,"",Eksplikatsioon!H258)</f>
        <v/>
      </c>
      <c r="G257" s="23" t="str">
        <f>IF(Eksplikatsioon!J258=0,"",Eksplikatsioon!J258)</f>
        <v>Ainukasutuses pind</v>
      </c>
      <c r="H257" s="23" t="str">
        <f>IF(Eksplikatsioon!K258=0,"",Eksplikatsioon!K258)</f>
        <v>Terviseamet</v>
      </c>
      <c r="I257" s="23" t="str">
        <f>IF(Eksplikatsioon!L258=0,"",Eksplikatsioon!L258)</f>
        <v>PALDISKI MNT _03</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hidden="1">
      <c r="A258" s="23" t="str">
        <f>IF(Eksplikatsioon!A259=0,"",Eksplikatsioon!A259)</f>
        <v>04</v>
      </c>
      <c r="B258" s="60" t="str">
        <f>IF(Eksplikatsioon!B259=0,"",Eksplikatsioon!B259)</f>
        <v>432</v>
      </c>
      <c r="C258" s="23" t="str">
        <f>IF(Eksplikatsioon!C259=0,"",Eksplikatsioon!C259)</f>
        <v>ÜÜRITAV PIND</v>
      </c>
      <c r="D258" s="23" t="str">
        <f>IF(Eksplikatsioon!D259=0,"",Eksplikatsioon!D259)</f>
        <v>Kabinet/Büroo</v>
      </c>
      <c r="E258" s="58">
        <f>IF(Eksplikatsioon!F259=0,"",Eksplikatsioon!F259)</f>
        <v>18.7</v>
      </c>
      <c r="F258" s="23" t="str">
        <f>IF(Eksplikatsioon!H259=0,"",Eksplikatsioon!H259)</f>
        <v/>
      </c>
      <c r="G258" s="23" t="str">
        <f>IF(Eksplikatsioon!J259=0,"",Eksplikatsioon!J259)</f>
        <v>Ainukasutuses pind</v>
      </c>
      <c r="H258" s="23" t="str">
        <f>IF(Eksplikatsioon!K259=0,"",Eksplikatsioon!K259)</f>
        <v>Terviseamet</v>
      </c>
      <c r="I258" s="23" t="str">
        <f>IF(Eksplikatsioon!L259=0,"",Eksplikatsioon!L259)</f>
        <v>PALDISKI MNT _03</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hidden="1">
      <c r="A259" s="23" t="str">
        <f>IF(Eksplikatsioon!A260=0,"",Eksplikatsioon!A260)</f>
        <v>04</v>
      </c>
      <c r="B259" s="60" t="str">
        <f>IF(Eksplikatsioon!B260=0,"",Eksplikatsioon!B260)</f>
        <v>433</v>
      </c>
      <c r="C259" s="23" t="str">
        <f>IF(Eksplikatsioon!C260=0,"",Eksplikatsioon!C260)</f>
        <v>ÜÜRITAV PIND</v>
      </c>
      <c r="D259" s="23" t="str">
        <f>IF(Eksplikatsioon!D260=0,"",Eksplikatsioon!D260)</f>
        <v>Kabinet/Büroo</v>
      </c>
      <c r="E259" s="58">
        <f>IF(Eksplikatsioon!F260=0,"",Eksplikatsioon!F260)</f>
        <v>11.7</v>
      </c>
      <c r="F259" s="23" t="str">
        <f>IF(Eksplikatsioon!H260=0,"",Eksplikatsioon!H260)</f>
        <v/>
      </c>
      <c r="G259" s="23" t="str">
        <f>IF(Eksplikatsioon!J260=0,"",Eksplikatsioon!J260)</f>
        <v>Ainukasutuses pind</v>
      </c>
      <c r="H259" s="23" t="str">
        <f>IF(Eksplikatsioon!K260=0,"",Eksplikatsioon!K260)</f>
        <v>Terviseamet</v>
      </c>
      <c r="I259" s="23" t="str">
        <f>IF(Eksplikatsioon!L260=0,"",Eksplikatsioon!L260)</f>
        <v>PALDISKI MNT _03</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c r="A260" s="23" t="str">
        <f>IF(Eksplikatsioon!A261=0,"",Eksplikatsioon!A261)</f>
        <v>04</v>
      </c>
      <c r="B260" s="60" t="str">
        <f>IF(Eksplikatsioon!B261=0,"",Eksplikatsioon!B261)</f>
        <v>434</v>
      </c>
      <c r="C260" s="23" t="str">
        <f>IF(Eksplikatsioon!C261=0,"",Eksplikatsioon!C261)</f>
        <v>ÜÜRITAV PIND</v>
      </c>
      <c r="D260" s="23" t="str">
        <f>IF(Eksplikatsioon!D261=0,"",Eksplikatsioon!D261)</f>
        <v>Kabinet/Büroo</v>
      </c>
      <c r="E260" s="58">
        <f>IF(Eksplikatsioon!F261=0,"",Eksplikatsioon!F261)</f>
        <v>27</v>
      </c>
      <c r="F260" s="23" t="str">
        <f>IF(Eksplikatsioon!H261=0,"",Eksplikatsioon!H261)</f>
        <v/>
      </c>
      <c r="G260" s="23" t="str">
        <f>IF(Eksplikatsioon!J261=0,"",Eksplikatsioon!J261)</f>
        <v>Ainukasutuses pind</v>
      </c>
      <c r="H260" s="23" t="str">
        <f>IF(Eksplikatsioon!K261=0,"",Eksplikatsioon!K261)</f>
        <v>Terviseamet</v>
      </c>
      <c r="I260" s="23" t="str">
        <f>IF(Eksplikatsioon!L261=0,"",Eksplikatsioon!L261)</f>
        <v>PALDISKI MNT _03</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hidden="1">
      <c r="A261" s="23" t="str">
        <f>IF(Eksplikatsioon!A262=0,"",Eksplikatsioon!A262)</f>
        <v>04</v>
      </c>
      <c r="B261" s="60" t="str">
        <f>IF(Eksplikatsioon!B262=0,"",Eksplikatsioon!B262)</f>
        <v>435</v>
      </c>
      <c r="C261" s="23" t="str">
        <f>IF(Eksplikatsioon!C262=0,"",Eksplikatsioon!C262)</f>
        <v>ÜÜRITAV PIND</v>
      </c>
      <c r="D261" s="23" t="str">
        <f>IF(Eksplikatsioon!D262=0,"",Eksplikatsioon!D262)</f>
        <v>Kabinet/Büroo</v>
      </c>
      <c r="E261" s="58">
        <f>IF(Eksplikatsioon!F262=0,"",Eksplikatsioon!F262)</f>
        <v>10.4</v>
      </c>
      <c r="F261" s="23" t="str">
        <f>IF(Eksplikatsioon!H262=0,"",Eksplikatsioon!H262)</f>
        <v/>
      </c>
      <c r="G261" s="23" t="str">
        <f>IF(Eksplikatsioon!J262=0,"",Eksplikatsioon!J262)</f>
        <v>Ainukasutuses pind</v>
      </c>
      <c r="H261" s="23" t="str">
        <f>IF(Eksplikatsioon!K262=0,"",Eksplikatsioon!K262)</f>
        <v>Terviseamet</v>
      </c>
      <c r="I261" s="23" t="str">
        <f>IF(Eksplikatsioon!L262=0,"",Eksplikatsioon!L262)</f>
        <v>PALDISKI MNT _03</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hidden="1">
      <c r="A262" s="23" t="str">
        <f>IF(Eksplikatsioon!A263=0,"",Eksplikatsioon!A263)</f>
        <v>04</v>
      </c>
      <c r="B262" s="60" t="str">
        <f>IF(Eksplikatsioon!B263=0,"",Eksplikatsioon!B263)</f>
        <v>436</v>
      </c>
      <c r="C262" s="23" t="str">
        <f>IF(Eksplikatsioon!C263=0,"",Eksplikatsioon!C263)</f>
        <v>ÜÜRITAV PIND</v>
      </c>
      <c r="D262" s="23" t="str">
        <f>IF(Eksplikatsioon!D263=0,"",Eksplikatsioon!D263)</f>
        <v>Kabinet/Büroo</v>
      </c>
      <c r="E262" s="58">
        <f>IF(Eksplikatsioon!F263=0,"",Eksplikatsioon!F263)</f>
        <v>10.1</v>
      </c>
      <c r="F262" s="23" t="str">
        <f>IF(Eksplikatsioon!H263=0,"",Eksplikatsioon!H263)</f>
        <v/>
      </c>
      <c r="G262" s="23" t="str">
        <f>IF(Eksplikatsioon!J263=0,"",Eksplikatsioon!J263)</f>
        <v>Ainukasutuses pind</v>
      </c>
      <c r="H262" s="23" t="str">
        <f>IF(Eksplikatsioon!K263=0,"",Eksplikatsioon!K263)</f>
        <v>Terviseamet</v>
      </c>
      <c r="I262" s="23" t="str">
        <f>IF(Eksplikatsioon!L263=0,"",Eksplikatsioon!L263)</f>
        <v>PALDISKI MNT _03</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hidden="1">
      <c r="A263" s="23" t="str">
        <f>IF(Eksplikatsioon!A264=0,"",Eksplikatsioon!A264)</f>
        <v>04</v>
      </c>
      <c r="B263" s="60" t="str">
        <f>IF(Eksplikatsioon!B264=0,"",Eksplikatsioon!B264)</f>
        <v>437</v>
      </c>
      <c r="C263" s="23" t="str">
        <f>IF(Eksplikatsioon!C264=0,"",Eksplikatsioon!C264)</f>
        <v>ÜÜRITAV PIND</v>
      </c>
      <c r="D263" s="23" t="str">
        <f>IF(Eksplikatsioon!D264=0,"",Eksplikatsioon!D264)</f>
        <v>Kabinet/Büroo</v>
      </c>
      <c r="E263" s="58">
        <f>IF(Eksplikatsioon!F264=0,"",Eksplikatsioon!F264)</f>
        <v>13.5</v>
      </c>
      <c r="F263" s="23" t="str">
        <f>IF(Eksplikatsioon!H264=0,"",Eksplikatsioon!H264)</f>
        <v/>
      </c>
      <c r="G263" s="23" t="str">
        <f>IF(Eksplikatsioon!J264=0,"",Eksplikatsioon!J264)</f>
        <v>Ainukasutuses pind</v>
      </c>
      <c r="H263" s="23" t="str">
        <f>IF(Eksplikatsioon!K264=0,"",Eksplikatsioon!K264)</f>
        <v>Terviseamet</v>
      </c>
      <c r="I263" s="23" t="str">
        <f>IF(Eksplikatsioon!L264=0,"",Eksplikatsioon!L264)</f>
        <v>PALDISKI MNT _03</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hidden="1">
      <c r="A264" s="23" t="str">
        <f>IF(Eksplikatsioon!A265=0,"",Eksplikatsioon!A265)</f>
        <v>04</v>
      </c>
      <c r="B264" s="60" t="str">
        <f>IF(Eksplikatsioon!B265=0,"",Eksplikatsioon!B265)</f>
        <v>438</v>
      </c>
      <c r="C264" s="23" t="str">
        <f>IF(Eksplikatsioon!C265=0,"",Eksplikatsioon!C265)</f>
        <v>ÜÜRITAV PIND</v>
      </c>
      <c r="D264" s="23" t="str">
        <f>IF(Eksplikatsioon!D265=0,"",Eksplikatsioon!D265)</f>
        <v>Kabinet/Büroo</v>
      </c>
      <c r="E264" s="58">
        <f>IF(Eksplikatsioon!F265=0,"",Eksplikatsioon!F265)</f>
        <v>15.9</v>
      </c>
      <c r="F264" s="23" t="str">
        <f>IF(Eksplikatsioon!H265=0,"",Eksplikatsioon!H265)</f>
        <v/>
      </c>
      <c r="G264" s="23" t="str">
        <f>IF(Eksplikatsioon!J265=0,"",Eksplikatsioon!J265)</f>
        <v>Ainukasutuses pind</v>
      </c>
      <c r="H264" s="23" t="str">
        <f>IF(Eksplikatsioon!K265=0,"",Eksplikatsioon!K265)</f>
        <v>Terviseamet</v>
      </c>
      <c r="I264" s="23" t="str">
        <f>IF(Eksplikatsioon!L265=0,"",Eksplikatsioon!L265)</f>
        <v>PALDISKI MNT _03</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hidden="1">
      <c r="A265" s="23" t="str">
        <f>IF(Eksplikatsioon!A266=0,"",Eksplikatsioon!A266)</f>
        <v>04</v>
      </c>
      <c r="B265" s="60" t="str">
        <f>IF(Eksplikatsioon!B266=0,"",Eksplikatsioon!B266)</f>
        <v>439</v>
      </c>
      <c r="C265" s="23" t="str">
        <f>IF(Eksplikatsioon!C266=0,"",Eksplikatsioon!C266)</f>
        <v>ÜÜRITAV PIND</v>
      </c>
      <c r="D265" s="23" t="str">
        <f>IF(Eksplikatsioon!D266=0,"",Eksplikatsioon!D266)</f>
        <v>Hoiuruum/Ladu</v>
      </c>
      <c r="E265" s="58">
        <f>IF(Eksplikatsioon!F266=0,"",Eksplikatsioon!F266)</f>
        <v>10.6</v>
      </c>
      <c r="F265" s="23" t="str">
        <f>IF(Eksplikatsioon!H266=0,"",Eksplikatsioon!H266)</f>
        <v/>
      </c>
      <c r="G265" s="23" t="str">
        <f>IF(Eksplikatsioon!J266=0,"",Eksplikatsioon!J266)</f>
        <v>Ainukasutuses pind</v>
      </c>
      <c r="H265" s="23" t="str">
        <f>IF(Eksplikatsioon!K266=0,"",Eksplikatsioon!K266)</f>
        <v>Terviseamet</v>
      </c>
      <c r="I265" s="23" t="str">
        <f>IF(Eksplikatsioon!L266=0,"",Eksplikatsioon!L266)</f>
        <v>PALDISKI MNT _03</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hidden="1">
      <c r="A266" s="23" t="str">
        <f>IF(Eksplikatsioon!A267=0,"",Eksplikatsioon!A267)</f>
        <v>04</v>
      </c>
      <c r="B266" s="60" t="str">
        <f>IF(Eksplikatsioon!B267=0,"",Eksplikatsioon!B267)</f>
        <v>439.1</v>
      </c>
      <c r="C266" s="23" t="str">
        <f>IF(Eksplikatsioon!C267=0,"",Eksplikatsioon!C267)</f>
        <v>ÜÜRITAV PIND</v>
      </c>
      <c r="D266" s="23" t="str">
        <f>IF(Eksplikatsioon!D267=0,"",Eksplikatsioon!D267)</f>
        <v>Hoiuruum/Ladu</v>
      </c>
      <c r="E266" s="58">
        <f>IF(Eksplikatsioon!F267=0,"",Eksplikatsioon!F267)</f>
        <v>10.6</v>
      </c>
      <c r="F266" s="23" t="str">
        <f>IF(Eksplikatsioon!H267=0,"",Eksplikatsioon!H267)</f>
        <v/>
      </c>
      <c r="G266" s="23" t="str">
        <f>IF(Eksplikatsioon!J267=0,"",Eksplikatsioon!J267)</f>
        <v>Ainukasutuses pind</v>
      </c>
      <c r="H266" s="23" t="str">
        <f>IF(Eksplikatsioon!K267=0,"",Eksplikatsioon!K267)</f>
        <v>Terviseamet</v>
      </c>
      <c r="I266" s="23" t="str">
        <f>IF(Eksplikatsioon!L267=0,"",Eksplikatsioon!L267)</f>
        <v>PALDISKI MNT _03</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hidden="1">
      <c r="A267" s="23" t="str">
        <f>IF(Eksplikatsioon!A268=0,"",Eksplikatsioon!A268)</f>
        <v>04</v>
      </c>
      <c r="B267" s="60" t="str">
        <f>IF(Eksplikatsioon!B268=0,"",Eksplikatsioon!B268)</f>
        <v>440</v>
      </c>
      <c r="C267" s="23" t="str">
        <f>IF(Eksplikatsioon!C268=0,"",Eksplikatsioon!C268)</f>
        <v>ÜÜRITAV PIND</v>
      </c>
      <c r="D267" s="23" t="str">
        <f>IF(Eksplikatsioon!D268=0,"",Eksplikatsioon!D268)</f>
        <v>Nõupidamise ruum</v>
      </c>
      <c r="E267" s="58">
        <f>IF(Eksplikatsioon!F268=0,"",Eksplikatsioon!F268)</f>
        <v>30.7</v>
      </c>
      <c r="F267" s="23" t="str">
        <f>IF(Eksplikatsioon!H268=0,"",Eksplikatsioon!H268)</f>
        <v/>
      </c>
      <c r="G267" s="23" t="str">
        <f>IF(Eksplikatsioon!J268=0,"",Eksplikatsioon!J268)</f>
        <v>Ainukasutuses pind</v>
      </c>
      <c r="H267" s="23" t="str">
        <f>IF(Eksplikatsioon!K268=0,"",Eksplikatsioon!K268)</f>
        <v>Terviseamet</v>
      </c>
      <c r="I267" s="23" t="str">
        <f>IF(Eksplikatsioon!L268=0,"",Eksplikatsioon!L268)</f>
        <v>PALDISKI MNT _03</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hidden="1">
      <c r="A268" s="23" t="str">
        <f>IF(Eksplikatsioon!A269=0,"",Eksplikatsioon!A269)</f>
        <v>04</v>
      </c>
      <c r="B268" s="60" t="str">
        <f>IF(Eksplikatsioon!B269=0,"",Eksplikatsioon!B269)</f>
        <v>441</v>
      </c>
      <c r="C268" s="23" t="str">
        <f>IF(Eksplikatsioon!C269=0,"",Eksplikatsioon!C269)</f>
        <v>ÜÜRITAV PIND</v>
      </c>
      <c r="D268" s="23" t="str">
        <f>IF(Eksplikatsioon!D269=0,"",Eksplikatsioon!D269)</f>
        <v>WC</v>
      </c>
      <c r="E268" s="58">
        <f>IF(Eksplikatsioon!F269=0,"",Eksplikatsioon!F269)</f>
        <v>3</v>
      </c>
      <c r="F268" s="23" t="str">
        <f>IF(Eksplikatsioon!H269=0,"",Eksplikatsioon!H269)</f>
        <v/>
      </c>
      <c r="G268" s="23" t="str">
        <f>IF(Eksplikatsioon!J269=0,"",Eksplikatsioon!J269)</f>
        <v>Ainukasutuses pind</v>
      </c>
      <c r="H268" s="23" t="str">
        <f>IF(Eksplikatsioon!K269=0,"",Eksplikatsioon!K269)</f>
        <v>Terviseamet</v>
      </c>
      <c r="I268" s="23" t="str">
        <f>IF(Eksplikatsioon!L269=0,"",Eksplikatsioon!L269)</f>
        <v>PALDISKI MNT _03</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hidden="1">
      <c r="A269" s="23" t="str">
        <f>IF(Eksplikatsioon!A270=0,"",Eksplikatsioon!A270)</f>
        <v>04</v>
      </c>
      <c r="B269" s="60" t="str">
        <f>IF(Eksplikatsioon!B270=0,"",Eksplikatsioon!B270)</f>
        <v>442</v>
      </c>
      <c r="C269" s="23" t="str">
        <f>IF(Eksplikatsioon!C270=0,"",Eksplikatsioon!C270)</f>
        <v>ÜÜRITAV PIND</v>
      </c>
      <c r="D269" s="23" t="str">
        <f>IF(Eksplikatsioon!D270=0,"",Eksplikatsioon!D270)</f>
        <v>Aatrium/Fuajee</v>
      </c>
      <c r="E269" s="58">
        <f>IF(Eksplikatsioon!F270=0,"",Eksplikatsioon!F270)</f>
        <v>134.30000000000001</v>
      </c>
      <c r="F269" s="23" t="str">
        <f>IF(Eksplikatsioon!H270=0,"",Eksplikatsioon!H270)</f>
        <v/>
      </c>
      <c r="G269" s="23" t="str">
        <f>IF(Eksplikatsioon!J270=0,"",Eksplikatsioon!J270)</f>
        <v>Ainukasutuses pind</v>
      </c>
      <c r="H269" s="23" t="str">
        <f>IF(Eksplikatsioon!K270=0,"",Eksplikatsioon!K270)</f>
        <v>Terviseamet</v>
      </c>
      <c r="I269" s="23" t="str">
        <f>IF(Eksplikatsioon!L270=0,"",Eksplikatsioon!L270)</f>
        <v>PALDISKI MNT _03</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hidden="1">
      <c r="A270" s="23" t="str">
        <f>IF(Eksplikatsioon!A271=0,"",Eksplikatsioon!A271)</f>
        <v>04</v>
      </c>
      <c r="B270" s="60" t="str">
        <f>IF(Eksplikatsioon!B271=0,"",Eksplikatsioon!B271)</f>
        <v>447</v>
      </c>
      <c r="C270" s="23" t="str">
        <f>IF(Eksplikatsioon!C271=0,"",Eksplikatsioon!C271)</f>
        <v>ÜÜRITAV PIND</v>
      </c>
      <c r="D270" s="23" t="str">
        <f>IF(Eksplikatsioon!D271=0,"",Eksplikatsioon!D271)</f>
        <v>Puhkeruum</v>
      </c>
      <c r="E270" s="58">
        <f>IF(Eksplikatsioon!F271=0,"",Eksplikatsioon!F271)</f>
        <v>34.9</v>
      </c>
      <c r="F270" s="23" t="str">
        <f>IF(Eksplikatsioon!H271=0,"",Eksplikatsioon!H271)</f>
        <v/>
      </c>
      <c r="G270" s="23" t="str">
        <f>IF(Eksplikatsioon!J271=0,"",Eksplikatsioon!J271)</f>
        <v>Ainukasutuses pind</v>
      </c>
      <c r="H270" s="23" t="str">
        <f>IF(Eksplikatsioon!K271=0,"",Eksplikatsioon!K271)</f>
        <v>Terviseamet</v>
      </c>
      <c r="I270" s="23" t="str">
        <f>IF(Eksplikatsioon!L271=0,"",Eksplikatsioon!L271)</f>
        <v>PALDISKI MNT _03</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hidden="1">
      <c r="A271" s="23" t="str">
        <f>IF(Eksplikatsioon!A272=0,"",Eksplikatsioon!A272)</f>
        <v>04</v>
      </c>
      <c r="B271" s="60" t="str">
        <f>IF(Eksplikatsioon!B272=0,"",Eksplikatsioon!B272)</f>
        <v>449</v>
      </c>
      <c r="C271" s="23" t="str">
        <f>IF(Eksplikatsioon!C272=0,"",Eksplikatsioon!C272)</f>
        <v>ÜÜRITAV PIND</v>
      </c>
      <c r="D271" s="23" t="str">
        <f>IF(Eksplikatsioon!D272=0,"",Eksplikatsioon!D272)</f>
        <v>Hoiuruum/Ladu</v>
      </c>
      <c r="E271" s="58">
        <f>IF(Eksplikatsioon!F272=0,"",Eksplikatsioon!F272)</f>
        <v>10.199999999999999</v>
      </c>
      <c r="F271" s="23" t="str">
        <f>IF(Eksplikatsioon!H272=0,"",Eksplikatsioon!H272)</f>
        <v/>
      </c>
      <c r="G271" s="23" t="str">
        <f>IF(Eksplikatsioon!J272=0,"",Eksplikatsioon!J272)</f>
        <v>Ainukasutuses pind</v>
      </c>
      <c r="H271" s="23" t="str">
        <f>IF(Eksplikatsioon!K272=0,"",Eksplikatsioon!K272)</f>
        <v>Terviseamet</v>
      </c>
      <c r="I271" s="23" t="str">
        <f>IF(Eksplikatsioon!L272=0,"",Eksplikatsioon!L272)</f>
        <v>PALDISKI MNT _03</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hidden="1">
      <c r="A272" s="23" t="str">
        <f>IF(Eksplikatsioon!A273=0,"",Eksplikatsioon!A273)</f>
        <v>04</v>
      </c>
      <c r="B272" s="60" t="str">
        <f>IF(Eksplikatsioon!B273=0,"",Eksplikatsioon!B273)</f>
        <v>450</v>
      </c>
      <c r="C272" s="23" t="str">
        <f>IF(Eksplikatsioon!C273=0,"",Eksplikatsioon!C273)</f>
        <v>ÜÜRITAV PIND</v>
      </c>
      <c r="D272" s="23" t="str">
        <f>IF(Eksplikatsioon!D273=0,"",Eksplikatsioon!D273)</f>
        <v>Abiruum</v>
      </c>
      <c r="E272" s="58">
        <f>IF(Eksplikatsioon!F273=0,"",Eksplikatsioon!F273)</f>
        <v>6</v>
      </c>
      <c r="F272" s="23" t="str">
        <f>IF(Eksplikatsioon!H273=0,"",Eksplikatsioon!H273)</f>
        <v/>
      </c>
      <c r="G272" s="23" t="str">
        <f>IF(Eksplikatsioon!J273=0,"",Eksplikatsioon!J273)</f>
        <v>Ainukasutuses pind</v>
      </c>
      <c r="H272" s="23" t="str">
        <f>IF(Eksplikatsioon!K273=0,"",Eksplikatsioon!K273)</f>
        <v>Terviseamet</v>
      </c>
      <c r="I272" s="23" t="str">
        <f>IF(Eksplikatsioon!L273=0,"",Eksplikatsioon!L273)</f>
        <v>PALDISKI MNT _03</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c r="A273" s="23" t="str">
        <f>IF(Eksplikatsioon!A274=0,"",Eksplikatsioon!A274)</f>
        <v>04</v>
      </c>
      <c r="B273" s="60" t="str">
        <f>IF(Eksplikatsioon!B274=0,"",Eksplikatsioon!B274)</f>
        <v>451</v>
      </c>
      <c r="C273" s="23" t="str">
        <f>IF(Eksplikatsioon!C274=0,"",Eksplikatsioon!C274)</f>
        <v>ÜÜRITAV PIND</v>
      </c>
      <c r="D273" s="23" t="str">
        <f>IF(Eksplikatsioon!D274=0,"",Eksplikatsioon!D274)</f>
        <v>Koristus- ja hooldusruum</v>
      </c>
      <c r="E273" s="58">
        <f>IF(Eksplikatsioon!F274=0,"",Eksplikatsioon!F274)</f>
        <v>3.7</v>
      </c>
      <c r="F273" s="23" t="str">
        <f>IF(Eksplikatsioon!H274=0,"",Eksplikatsioon!H274)</f>
        <v/>
      </c>
      <c r="G273" s="23" t="str">
        <f>IF(Eksplikatsioon!J274=0,"",Eksplikatsioon!J274)</f>
        <v>Ainukasutuses pind</v>
      </c>
      <c r="H273" s="23" t="str">
        <f>IF(Eksplikatsioon!K274=0,"",Eksplikatsioon!K274)</f>
        <v>Terviseamet</v>
      </c>
      <c r="I273" s="23" t="str">
        <f>IF(Eksplikatsioon!L274=0,"",Eksplikatsioon!L274)</f>
        <v>PALDISKI MNT _03</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hidden="1">
      <c r="A274" s="23" t="str">
        <f>IF(Eksplikatsioon!A275=0,"",Eksplikatsioon!A275)</f>
        <v>04</v>
      </c>
      <c r="B274" s="60" t="str">
        <f>IF(Eksplikatsioon!B275=0,"",Eksplikatsioon!B275)</f>
        <v>452</v>
      </c>
      <c r="C274" s="23" t="str">
        <f>IF(Eksplikatsioon!C275=0,"",Eksplikatsioon!C275)</f>
        <v>ÜÜRITAV PIND</v>
      </c>
      <c r="D274" s="23" t="str">
        <f>IF(Eksplikatsioon!D275=0,"",Eksplikatsioon!D275)</f>
        <v>WC</v>
      </c>
      <c r="E274" s="58">
        <f>IF(Eksplikatsioon!F275=0,"",Eksplikatsioon!F275)</f>
        <v>2.5</v>
      </c>
      <c r="F274" s="23" t="str">
        <f>IF(Eksplikatsioon!H275=0,"",Eksplikatsioon!H275)</f>
        <v/>
      </c>
      <c r="G274" s="23" t="str">
        <f>IF(Eksplikatsioon!J275=0,"",Eksplikatsioon!J275)</f>
        <v>Ainukasutuses pind</v>
      </c>
      <c r="H274" s="23" t="str">
        <f>IF(Eksplikatsioon!K275=0,"",Eksplikatsioon!K275)</f>
        <v>Terviseamet</v>
      </c>
      <c r="I274" s="23" t="str">
        <f>IF(Eksplikatsioon!L275=0,"",Eksplikatsioon!L275)</f>
        <v>PALDISKI MNT _03</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hidden="1">
      <c r="A275" s="23" t="str">
        <f>IF(Eksplikatsioon!A276=0,"",Eksplikatsioon!A276)</f>
        <v>04</v>
      </c>
      <c r="B275" s="60" t="str">
        <f>IF(Eksplikatsioon!B276=0,"",Eksplikatsioon!B276)</f>
        <v>453</v>
      </c>
      <c r="C275" s="23" t="str">
        <f>IF(Eksplikatsioon!C276=0,"",Eksplikatsioon!C276)</f>
        <v>ÜÜRITAV PIND</v>
      </c>
      <c r="D275" s="23" t="str">
        <f>IF(Eksplikatsioon!D276=0,"",Eksplikatsioon!D276)</f>
        <v>Koridor</v>
      </c>
      <c r="E275" s="58">
        <f>IF(Eksplikatsioon!F276=0,"",Eksplikatsioon!F276)</f>
        <v>154.30000000000001</v>
      </c>
      <c r="F275" s="23" t="str">
        <f>IF(Eksplikatsioon!H276=0,"",Eksplikatsioon!H276)</f>
        <v/>
      </c>
      <c r="G275" s="23" t="str">
        <f>IF(Eksplikatsioon!J276=0,"",Eksplikatsioon!J276)</f>
        <v>Ainukasutuses pind</v>
      </c>
      <c r="H275" s="23" t="str">
        <f>IF(Eksplikatsioon!K276=0,"",Eksplikatsioon!K276)</f>
        <v>Terviseamet</v>
      </c>
      <c r="I275" s="23" t="str">
        <f>IF(Eksplikatsioon!L276=0,"",Eksplikatsioon!L276)</f>
        <v>PALDISKI MNT _03</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hidden="1">
      <c r="A276" s="23" t="str">
        <f>IF(Eksplikatsioon!A277=0,"",Eksplikatsioon!A277)</f>
        <v>04</v>
      </c>
      <c r="B276" s="60" t="str">
        <f>IF(Eksplikatsioon!B277=0,"",Eksplikatsioon!B277)</f>
        <v>454</v>
      </c>
      <c r="C276" s="23" t="str">
        <f>IF(Eksplikatsioon!C277=0,"",Eksplikatsioon!C277)</f>
        <v>ÜÜRITAV PIND</v>
      </c>
      <c r="D276" s="23" t="str">
        <f>IF(Eksplikatsioon!D277=0,"",Eksplikatsioon!D277)</f>
        <v>Nõupidamise ruum</v>
      </c>
      <c r="E276" s="58">
        <f>IF(Eksplikatsioon!F277=0,"",Eksplikatsioon!F277)</f>
        <v>20.9</v>
      </c>
      <c r="F276" s="23" t="str">
        <f>IF(Eksplikatsioon!H277=0,"",Eksplikatsioon!H277)</f>
        <v/>
      </c>
      <c r="G276" s="23" t="str">
        <f>IF(Eksplikatsioon!J277=0,"",Eksplikatsioon!J277)</f>
        <v>Ainukasutuses pind</v>
      </c>
      <c r="H276" s="23" t="str">
        <f>IF(Eksplikatsioon!K277=0,"",Eksplikatsioon!K277)</f>
        <v>Terviseamet</v>
      </c>
      <c r="I276" s="23" t="str">
        <f>IF(Eksplikatsioon!L277=0,"",Eksplikatsioon!L277)</f>
        <v>PALDISKI MNT _03</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hidden="1">
      <c r="A277" s="23" t="str">
        <f>IF(Eksplikatsioon!A278=0,"",Eksplikatsioon!A278)</f>
        <v>04</v>
      </c>
      <c r="B277" s="60" t="str">
        <f>IF(Eksplikatsioon!B278=0,"",Eksplikatsioon!B278)</f>
        <v>480</v>
      </c>
      <c r="C277" s="23" t="str">
        <f>IF(Eksplikatsioon!C278=0,"",Eksplikatsioon!C278)</f>
        <v>VERTIKAALSETE ÜHENDUSTEEDE PIND</v>
      </c>
      <c r="D277" s="23" t="str">
        <f>IF(Eksplikatsioon!D278=0,"",Eksplikatsioon!D278)</f>
        <v>Lift</v>
      </c>
      <c r="E277" s="58">
        <f>IF(Eksplikatsioon!F278=0,"",Eksplikatsioon!F278)</f>
        <v>3.8</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hidden="1">
      <c r="A278" s="23" t="str">
        <f>IF(Eksplikatsioon!A279=0,"",Eksplikatsioon!A279)</f>
        <v>04</v>
      </c>
      <c r="B278" s="60" t="str">
        <f>IF(Eksplikatsioon!B279=0,"",Eksplikatsioon!B279)</f>
        <v>481</v>
      </c>
      <c r="C278" s="23" t="str">
        <f>IF(Eksplikatsioon!C279=0,"",Eksplikatsioon!C279)</f>
        <v>VERTIKAALSETE ÜHENDUSTEEDE PIND</v>
      </c>
      <c r="D278" s="23" t="str">
        <f>IF(Eksplikatsioon!D279=0,"",Eksplikatsioon!D279)</f>
        <v>Lift</v>
      </c>
      <c r="E278" s="58">
        <f>IF(Eksplikatsioon!F279=0,"",Eksplikatsioon!F279)</f>
        <v>3.8</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hidden="1">
      <c r="A279" s="23" t="str">
        <f>IF(Eksplikatsioon!A280=0,"",Eksplikatsioon!A280)</f>
        <v>04</v>
      </c>
      <c r="B279" s="60" t="str">
        <f>IF(Eksplikatsioon!B280=0,"",Eksplikatsioon!B280)</f>
        <v>481a</v>
      </c>
      <c r="C279" s="23" t="str">
        <f>IF(Eksplikatsioon!C280=0,"",Eksplikatsioon!C280)</f>
        <v>VERTIKAALSETE ÜHENDUSTEEDE PIND</v>
      </c>
      <c r="D279" s="23" t="str">
        <f>IF(Eksplikatsioon!D280=0,"",Eksplikatsioon!D280)</f>
        <v>Šaht</v>
      </c>
      <c r="E279" s="58">
        <f>IF(Eksplikatsioon!F280=0,"",Eksplikatsioon!F280)</f>
        <v>0.7</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hidden="1">
      <c r="A280" s="23" t="str">
        <f>IF(Eksplikatsioon!A281=0,"",Eksplikatsioon!A281)</f>
        <v>04</v>
      </c>
      <c r="B280" s="60" t="str">
        <f>IF(Eksplikatsioon!B281=0,"",Eksplikatsioon!B281)</f>
        <v>490</v>
      </c>
      <c r="C280" s="23" t="str">
        <f>IF(Eksplikatsioon!C281=0,"",Eksplikatsioon!C281)</f>
        <v>VERTIKAALSETE ÜHENDUSTEEDE PIND</v>
      </c>
      <c r="D280" s="23" t="str">
        <f>IF(Eksplikatsioon!D281=0,"",Eksplikatsioon!D281)</f>
        <v>Šaht</v>
      </c>
      <c r="E280" s="58">
        <f>IF(Eksplikatsioon!F281=0,"",Eksplikatsioon!F281)</f>
        <v>5.6</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hidden="1">
      <c r="A281" s="23" t="str">
        <f>IF(Eksplikatsioon!A282=0,"",Eksplikatsioon!A282)</f>
        <v>04</v>
      </c>
      <c r="B281" s="60" t="str">
        <f>IF(Eksplikatsioon!B282=0,"",Eksplikatsioon!B282)</f>
        <v>491</v>
      </c>
      <c r="C281" s="23" t="str">
        <f>IF(Eksplikatsioon!C282=0,"",Eksplikatsioon!C282)</f>
        <v>VERTIKAALSETE ÜHENDUSTEEDE PIND</v>
      </c>
      <c r="D281" s="23" t="str">
        <f>IF(Eksplikatsioon!D282=0,"",Eksplikatsioon!D282)</f>
        <v>Šaht</v>
      </c>
      <c r="E281" s="58">
        <f>IF(Eksplikatsioon!F282=0,"",Eksplikatsioon!F282)</f>
        <v>3.2</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hidden="1">
      <c r="A282" s="23" t="str">
        <f>IF(Eksplikatsioon!A283=0,"",Eksplikatsioon!A283)</f>
        <v>04</v>
      </c>
      <c r="B282" s="60" t="str">
        <f>IF(Eksplikatsioon!B283=0,"",Eksplikatsioon!B283)</f>
        <v>492</v>
      </c>
      <c r="C282" s="23" t="str">
        <f>IF(Eksplikatsioon!C283=0,"",Eksplikatsioon!C283)</f>
        <v>VERTIKAALSETE ÜHENDUSTEEDE PIND</v>
      </c>
      <c r="D282" s="23" t="str">
        <f>IF(Eksplikatsioon!D283=0,"",Eksplikatsioon!D283)</f>
        <v>Šaht</v>
      </c>
      <c r="E282" s="58">
        <f>IF(Eksplikatsioon!F283=0,"",Eksplikatsioon!F283)</f>
        <v>3</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hidden="1">
      <c r="A283" s="23" t="str">
        <f>IF(Eksplikatsioon!A284=0,"",Eksplikatsioon!A284)</f>
        <v>04</v>
      </c>
      <c r="B283" s="60" t="str">
        <f>IF(Eksplikatsioon!B284=0,"",Eksplikatsioon!B284)</f>
        <v>493</v>
      </c>
      <c r="C283" s="23" t="str">
        <f>IF(Eksplikatsioon!C284=0,"",Eksplikatsioon!C284)</f>
        <v>VERTIKAALSETE ÜHENDUSTEEDE PIND</v>
      </c>
      <c r="D283" s="23" t="str">
        <f>IF(Eksplikatsioon!D284=0,"",Eksplikatsioon!D284)</f>
        <v>Šaht</v>
      </c>
      <c r="E283" s="58">
        <f>IF(Eksplikatsioon!F284=0,"",Eksplikatsioon!F284)</f>
        <v>1</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hidden="1">
      <c r="A284" s="23" t="str">
        <f>IF(Eksplikatsioon!A285=0,"",Eksplikatsioon!A285)</f>
        <v>04</v>
      </c>
      <c r="B284" s="60" t="str">
        <f>IF(Eksplikatsioon!B285=0,"",Eksplikatsioon!B285)</f>
        <v>495</v>
      </c>
      <c r="C284" s="23" t="str">
        <f>IF(Eksplikatsioon!C285=0,"",Eksplikatsioon!C285)</f>
        <v>KORRUSE AVATUD NETOPIND</v>
      </c>
      <c r="D284" s="23" t="str">
        <f>IF(Eksplikatsioon!D285=0,"",Eksplikatsioon!D285)</f>
        <v>Terrass</v>
      </c>
      <c r="E284" s="58">
        <f>IF(Eksplikatsioon!F285=0,"",Eksplikatsioon!F285)</f>
        <v>217</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c r="A285" s="23" t="str">
        <f>IF(Eksplikatsioon!A286=0,"",Eksplikatsioon!A286)</f>
        <v>04</v>
      </c>
      <c r="B285" s="60" t="str">
        <f>IF(Eksplikatsioon!B286=0,"",Eksplikatsioon!B286)</f>
        <v>494</v>
      </c>
      <c r="C285" s="23" t="str">
        <f>IF(Eksplikatsioon!C286=0,"",Eksplikatsioon!C286)</f>
        <v>KORRUSE AVATUD NETOPIND</v>
      </c>
      <c r="D285" s="23" t="str">
        <f>IF(Eksplikatsioon!D286=0,"",Eksplikatsioon!D286)</f>
        <v>Terrass</v>
      </c>
      <c r="E285" s="58">
        <f>IF(Eksplikatsioon!F286=0,"",Eksplikatsioon!F286)</f>
        <v>229.3</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c r="A286" s="23" t="str">
        <f>IF(Eksplikatsioon!A287=0,"",Eksplikatsioon!A287)</f>
        <v>05</v>
      </c>
      <c r="B286" s="60" t="str">
        <f>IF(Eksplikatsioon!B287=0,"",Eksplikatsioon!B287)</f>
        <v>500</v>
      </c>
      <c r="C286" s="23" t="str">
        <f>IF(Eksplikatsioon!C287=0,"",Eksplikatsioon!C287)</f>
        <v>ÜÜRITAV PIND</v>
      </c>
      <c r="D286" s="23" t="str">
        <f>IF(Eksplikatsioon!D287=0,"",Eksplikatsioon!D287)</f>
        <v>Koridor</v>
      </c>
      <c r="E286" s="58">
        <f>IF(Eksplikatsioon!F287=0,"",Eksplikatsioon!F287)</f>
        <v>21.2</v>
      </c>
      <c r="F286" s="23" t="str">
        <f>IF(Eksplikatsioon!H287=0,"",Eksplikatsioon!H287)</f>
        <v/>
      </c>
      <c r="G286" s="23" t="str">
        <f>IF(Eksplikatsioon!J287=0,"",Eksplikatsioon!J287)</f>
        <v>Ühiskasutuses korruse pind</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c r="A287" s="23" t="str">
        <f>IF(Eksplikatsioon!A288=0,"",Eksplikatsioon!A288)</f>
        <v>05</v>
      </c>
      <c r="B287" s="60" t="str">
        <f>IF(Eksplikatsioon!B288=0,"",Eksplikatsioon!B288)</f>
        <v>501</v>
      </c>
      <c r="C287" s="23" t="str">
        <f>IF(Eksplikatsioon!C288=0,"",Eksplikatsioon!C288)</f>
        <v>VERTIKAALSETE ÜHENDUSTEEDE PIND</v>
      </c>
      <c r="D287" s="23" t="str">
        <f>IF(Eksplikatsioon!D288=0,"",Eksplikatsioon!D288)</f>
        <v>Trepp/Trepikoda</v>
      </c>
      <c r="E287" s="58">
        <f>IF(Eksplikatsioon!F288=0,"",Eksplikatsioon!F288)</f>
        <v>11.7</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hidden="1">
      <c r="A288" s="23" t="str">
        <f>IF(Eksplikatsioon!A289=0,"",Eksplikatsioon!A289)</f>
        <v>05</v>
      </c>
      <c r="B288" s="60" t="str">
        <f>IF(Eksplikatsioon!B289=0,"",Eksplikatsioon!B289)</f>
        <v>502</v>
      </c>
      <c r="C288" s="23" t="str">
        <f>IF(Eksplikatsioon!C289=0,"",Eksplikatsioon!C289)</f>
        <v>VERTIKAALSETE ÜHENDUSTEEDE PIND</v>
      </c>
      <c r="D288" s="23" t="str">
        <f>IF(Eksplikatsioon!D289=0,"",Eksplikatsioon!D289)</f>
        <v>Trepp/Trepikoda</v>
      </c>
      <c r="E288" s="58">
        <f>IF(Eksplikatsioon!F289=0,"",Eksplikatsioon!F289)</f>
        <v>15.2</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hidden="1">
      <c r="A289" s="23" t="str">
        <f>IF(Eksplikatsioon!A290=0,"",Eksplikatsioon!A290)</f>
        <v>05</v>
      </c>
      <c r="B289" s="60" t="str">
        <f>IF(Eksplikatsioon!B290=0,"",Eksplikatsioon!B290)</f>
        <v>503</v>
      </c>
      <c r="C289" s="23" t="str">
        <f>IF(Eksplikatsioon!C290=0,"",Eksplikatsioon!C290)</f>
        <v>VERTIKAALSETE ÜHENDUSTEEDE PIND</v>
      </c>
      <c r="D289" s="23" t="str">
        <f>IF(Eksplikatsioon!D290=0,"",Eksplikatsioon!D290)</f>
        <v>Trepp/Trepikoda</v>
      </c>
      <c r="E289" s="58">
        <f>IF(Eksplikatsioon!F290=0,"",Eksplikatsioon!F290)</f>
        <v>15.4</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hidden="1">
      <c r="A290" s="23" t="str">
        <f>IF(Eksplikatsioon!A291=0,"",Eksplikatsioon!A291)</f>
        <v>05</v>
      </c>
      <c r="B290" s="60" t="str">
        <f>IF(Eksplikatsioon!B291=0,"",Eksplikatsioon!B291)</f>
        <v>504</v>
      </c>
      <c r="C290" s="23" t="str">
        <f>IF(Eksplikatsioon!C291=0,"",Eksplikatsioon!C291)</f>
        <v>ÜÜRITAV PIND</v>
      </c>
      <c r="D290" s="23" t="str">
        <f>IF(Eksplikatsioon!D291=0,"",Eksplikatsioon!D291)</f>
        <v>Kabinet/Büroo</v>
      </c>
      <c r="E290" s="58">
        <f>IF(Eksplikatsioon!F291=0,"",Eksplikatsioon!F291)</f>
        <v>29.6</v>
      </c>
      <c r="F290" s="23" t="str">
        <f>IF(Eksplikatsioon!H291=0,"",Eksplikatsioon!H291)</f>
        <v/>
      </c>
      <c r="G290" s="23" t="str">
        <f>IF(Eksplikatsioon!J291=0,"",Eksplikatsioon!J291)</f>
        <v>Ainukasutuses pind</v>
      </c>
      <c r="H290" s="23" t="str">
        <f>IF(Eksplikatsioon!K291=0,"",Eksplikatsioon!K291)</f>
        <v>Terviseamet</v>
      </c>
      <c r="I290" s="23" t="str">
        <f>IF(Eksplikatsioon!L291=0,"",Eksplikatsioon!L291)</f>
        <v>PALDISKI MNT _03</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hidden="1">
      <c r="A291" s="23" t="str">
        <f>IF(Eksplikatsioon!A292=0,"",Eksplikatsioon!A292)</f>
        <v>05</v>
      </c>
      <c r="B291" s="60" t="str">
        <f>IF(Eksplikatsioon!B292=0,"",Eksplikatsioon!B292)</f>
        <v>505</v>
      </c>
      <c r="C291" s="23" t="str">
        <f>IF(Eksplikatsioon!C292=0,"",Eksplikatsioon!C292)</f>
        <v>ÜÜRITAV PIND</v>
      </c>
      <c r="D291" s="23" t="str">
        <f>IF(Eksplikatsioon!D292=0,"",Eksplikatsioon!D292)</f>
        <v>Kabinet/Büroo</v>
      </c>
      <c r="E291" s="58">
        <f>IF(Eksplikatsioon!F292=0,"",Eksplikatsioon!F292)</f>
        <v>13.8</v>
      </c>
      <c r="F291" s="23" t="str">
        <f>IF(Eksplikatsioon!H292=0,"",Eksplikatsioon!H292)</f>
        <v/>
      </c>
      <c r="G291" s="23" t="str">
        <f>IF(Eksplikatsioon!J292=0,"",Eksplikatsioon!J292)</f>
        <v>Ainukasutuses pind</v>
      </c>
      <c r="H291" s="23" t="str">
        <f>IF(Eksplikatsioon!K292=0,"",Eksplikatsioon!K292)</f>
        <v>Terviseamet</v>
      </c>
      <c r="I291" s="23" t="str">
        <f>IF(Eksplikatsioon!L292=0,"",Eksplikatsioon!L292)</f>
        <v>PALDISKI MNT _03</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hidden="1">
      <c r="A292" s="23" t="str">
        <f>IF(Eksplikatsioon!A293=0,"",Eksplikatsioon!A293)</f>
        <v>05</v>
      </c>
      <c r="B292" s="60" t="str">
        <f>IF(Eksplikatsioon!B293=0,"",Eksplikatsioon!B293)</f>
        <v>506</v>
      </c>
      <c r="C292" s="23" t="str">
        <f>IF(Eksplikatsioon!C293=0,"",Eksplikatsioon!C293)</f>
        <v>ÜÜRITAV PIND</v>
      </c>
      <c r="D292" s="23" t="str">
        <f>IF(Eksplikatsioon!D293=0,"",Eksplikatsioon!D293)</f>
        <v>Kabinet/Büroo</v>
      </c>
      <c r="E292" s="58">
        <f>IF(Eksplikatsioon!F293=0,"",Eksplikatsioon!F293)</f>
        <v>12.3</v>
      </c>
      <c r="F292" s="23" t="str">
        <f>IF(Eksplikatsioon!H293=0,"",Eksplikatsioon!H293)</f>
        <v/>
      </c>
      <c r="G292" s="23" t="str">
        <f>IF(Eksplikatsioon!J293=0,"",Eksplikatsioon!J293)</f>
        <v>Ainukasutuses pind</v>
      </c>
      <c r="H292" s="23" t="str">
        <f>IF(Eksplikatsioon!K293=0,"",Eksplikatsioon!K293)</f>
        <v>Terviseamet</v>
      </c>
      <c r="I292" s="23" t="str">
        <f>IF(Eksplikatsioon!L293=0,"",Eksplikatsioon!L293)</f>
        <v>PALDISKI MNT _03</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hidden="1">
      <c r="A293" s="23" t="str">
        <f>IF(Eksplikatsioon!A294=0,"",Eksplikatsioon!A294)</f>
        <v>05</v>
      </c>
      <c r="B293" s="60" t="str">
        <f>IF(Eksplikatsioon!B294=0,"",Eksplikatsioon!B294)</f>
        <v>507</v>
      </c>
      <c r="C293" s="23" t="str">
        <f>IF(Eksplikatsioon!C294=0,"",Eksplikatsioon!C294)</f>
        <v>ÜÜRITAV PIND</v>
      </c>
      <c r="D293" s="23" t="str">
        <f>IF(Eksplikatsioon!D294=0,"",Eksplikatsioon!D294)</f>
        <v>Kabinet/Büroo</v>
      </c>
      <c r="E293" s="58">
        <f>IF(Eksplikatsioon!F294=0,"",Eksplikatsioon!F294)</f>
        <v>10.7</v>
      </c>
      <c r="F293" s="23" t="str">
        <f>IF(Eksplikatsioon!H294=0,"",Eksplikatsioon!H294)</f>
        <v/>
      </c>
      <c r="G293" s="23" t="str">
        <f>IF(Eksplikatsioon!J294=0,"",Eksplikatsioon!J294)</f>
        <v>Ainukasutuses pind</v>
      </c>
      <c r="H293" s="23" t="str">
        <f>IF(Eksplikatsioon!K294=0,"",Eksplikatsioon!K294)</f>
        <v>Terviseamet</v>
      </c>
      <c r="I293" s="23" t="str">
        <f>IF(Eksplikatsioon!L294=0,"",Eksplikatsioon!L294)</f>
        <v>PALDISKI MNT _03</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hidden="1">
      <c r="A294" s="23" t="str">
        <f>IF(Eksplikatsioon!A295=0,"",Eksplikatsioon!A295)</f>
        <v>05</v>
      </c>
      <c r="B294" s="60" t="str">
        <f>IF(Eksplikatsioon!B295=0,"",Eksplikatsioon!B295)</f>
        <v>508</v>
      </c>
      <c r="C294" s="23" t="str">
        <f>IF(Eksplikatsioon!C295=0,"",Eksplikatsioon!C295)</f>
        <v>ÜÜRITAV PIND</v>
      </c>
      <c r="D294" s="23" t="str">
        <f>IF(Eksplikatsioon!D295=0,"",Eksplikatsioon!D295)</f>
        <v>Kabinet/Büroo</v>
      </c>
      <c r="E294" s="58">
        <f>IF(Eksplikatsioon!F295=0,"",Eksplikatsioon!F295)</f>
        <v>18.100000000000001</v>
      </c>
      <c r="F294" s="23" t="str">
        <f>IF(Eksplikatsioon!H295=0,"",Eksplikatsioon!H295)</f>
        <v/>
      </c>
      <c r="G294" s="23" t="str">
        <f>IF(Eksplikatsioon!J295=0,"",Eksplikatsioon!J295)</f>
        <v>Ainukasutuses pind</v>
      </c>
      <c r="H294" s="23" t="str">
        <f>IF(Eksplikatsioon!K295=0,"",Eksplikatsioon!K295)</f>
        <v>Terviseamet</v>
      </c>
      <c r="I294" s="23" t="str">
        <f>IF(Eksplikatsioon!L295=0,"",Eksplikatsioon!L295)</f>
        <v>PALDISKI MNT _03</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hidden="1">
      <c r="A295" s="23" t="str">
        <f>IF(Eksplikatsioon!A296=0,"",Eksplikatsioon!A296)</f>
        <v>05</v>
      </c>
      <c r="B295" s="60" t="str">
        <f>IF(Eksplikatsioon!B296=0,"",Eksplikatsioon!B296)</f>
        <v>509</v>
      </c>
      <c r="C295" s="23" t="str">
        <f>IF(Eksplikatsioon!C296=0,"",Eksplikatsioon!C296)</f>
        <v>ÜÜRITAV PIND</v>
      </c>
      <c r="D295" s="23" t="str">
        <f>IF(Eksplikatsioon!D296=0,"",Eksplikatsioon!D296)</f>
        <v>Kabinet/Büroo</v>
      </c>
      <c r="E295" s="58">
        <f>IF(Eksplikatsioon!F296=0,"",Eksplikatsioon!F296)</f>
        <v>10.4</v>
      </c>
      <c r="F295" s="23" t="str">
        <f>IF(Eksplikatsioon!H296=0,"",Eksplikatsioon!H296)</f>
        <v/>
      </c>
      <c r="G295" s="23" t="str">
        <f>IF(Eksplikatsioon!J296=0,"",Eksplikatsioon!J296)</f>
        <v>Ainukasutuses pind</v>
      </c>
      <c r="H295" s="23" t="str">
        <f>IF(Eksplikatsioon!K296=0,"",Eksplikatsioon!K296)</f>
        <v>Terviseamet</v>
      </c>
      <c r="I295" s="23" t="str">
        <f>IF(Eksplikatsioon!L296=0,"",Eksplikatsioon!L296)</f>
        <v>PALDISKI MNT _03</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hidden="1">
      <c r="A296" s="23" t="str">
        <f>IF(Eksplikatsioon!A297=0,"",Eksplikatsioon!A297)</f>
        <v>05</v>
      </c>
      <c r="B296" s="60" t="str">
        <f>IF(Eksplikatsioon!B297=0,"",Eksplikatsioon!B297)</f>
        <v>510</v>
      </c>
      <c r="C296" s="23" t="str">
        <f>IF(Eksplikatsioon!C297=0,"",Eksplikatsioon!C297)</f>
        <v>ÜÜRITAV PIND</v>
      </c>
      <c r="D296" s="23" t="str">
        <f>IF(Eksplikatsioon!D297=0,"",Eksplikatsioon!D297)</f>
        <v>Kabinet/Büroo</v>
      </c>
      <c r="E296" s="58">
        <f>IF(Eksplikatsioon!F297=0,"",Eksplikatsioon!F297)</f>
        <v>15.3</v>
      </c>
      <c r="F296" s="23" t="str">
        <f>IF(Eksplikatsioon!H297=0,"",Eksplikatsioon!H297)</f>
        <v/>
      </c>
      <c r="G296" s="23" t="str">
        <f>IF(Eksplikatsioon!J297=0,"",Eksplikatsioon!J297)</f>
        <v>Ainukasutuses pind</v>
      </c>
      <c r="H296" s="23" t="str">
        <f>IF(Eksplikatsioon!K297=0,"",Eksplikatsioon!K297)</f>
        <v>Terviseamet</v>
      </c>
      <c r="I296" s="23" t="str">
        <f>IF(Eksplikatsioon!L297=0,"",Eksplikatsioon!L297)</f>
        <v>PALDISKI MNT _03</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hidden="1">
      <c r="A297" s="23" t="str">
        <f>IF(Eksplikatsioon!A298=0,"",Eksplikatsioon!A298)</f>
        <v>05</v>
      </c>
      <c r="B297" s="60" t="str">
        <f>IF(Eksplikatsioon!B298=0,"",Eksplikatsioon!B298)</f>
        <v>511</v>
      </c>
      <c r="C297" s="23" t="str">
        <f>IF(Eksplikatsioon!C298=0,"",Eksplikatsioon!C298)</f>
        <v>ÜÜRITAV PIND</v>
      </c>
      <c r="D297" s="23" t="str">
        <f>IF(Eksplikatsioon!D298=0,"",Eksplikatsioon!D298)</f>
        <v>Kabinet/Büroo</v>
      </c>
      <c r="E297" s="58">
        <f>IF(Eksplikatsioon!F298=0,"",Eksplikatsioon!F298)</f>
        <v>13</v>
      </c>
      <c r="F297" s="23" t="str">
        <f>IF(Eksplikatsioon!H298=0,"",Eksplikatsioon!H298)</f>
        <v/>
      </c>
      <c r="G297" s="23" t="str">
        <f>IF(Eksplikatsioon!J298=0,"",Eksplikatsioon!J298)</f>
        <v>Ainukasutuses pind</v>
      </c>
      <c r="H297" s="23" t="str">
        <f>IF(Eksplikatsioon!K298=0,"",Eksplikatsioon!K298)</f>
        <v>Terviseamet</v>
      </c>
      <c r="I297" s="23" t="str">
        <f>IF(Eksplikatsioon!L298=0,"",Eksplikatsioon!L298)</f>
        <v>PALDISKI MNT _03</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hidden="1">
      <c r="A298" s="23" t="str">
        <f>IF(Eksplikatsioon!A299=0,"",Eksplikatsioon!A299)</f>
        <v>05</v>
      </c>
      <c r="B298" s="60" t="str">
        <f>IF(Eksplikatsioon!B299=0,"",Eksplikatsioon!B299)</f>
        <v>512</v>
      </c>
      <c r="C298" s="23" t="str">
        <f>IF(Eksplikatsioon!C299=0,"",Eksplikatsioon!C299)</f>
        <v>ÜÜRITAV PIND</v>
      </c>
      <c r="D298" s="23" t="str">
        <f>IF(Eksplikatsioon!D299=0,"",Eksplikatsioon!D299)</f>
        <v>Kabinet/Büroo</v>
      </c>
      <c r="E298" s="58">
        <f>IF(Eksplikatsioon!F299=0,"",Eksplikatsioon!F299)</f>
        <v>15.3</v>
      </c>
      <c r="F298" s="23" t="str">
        <f>IF(Eksplikatsioon!H299=0,"",Eksplikatsioon!H299)</f>
        <v/>
      </c>
      <c r="G298" s="23" t="str">
        <f>IF(Eksplikatsioon!J299=0,"",Eksplikatsioon!J299)</f>
        <v>Ainukasutuses pind</v>
      </c>
      <c r="H298" s="23" t="str">
        <f>IF(Eksplikatsioon!K299=0,"",Eksplikatsioon!K299)</f>
        <v>Terviseamet</v>
      </c>
      <c r="I298" s="23" t="str">
        <f>IF(Eksplikatsioon!L299=0,"",Eksplikatsioon!L299)</f>
        <v>PALDISKI MNT _03</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hidden="1">
      <c r="A299" s="23" t="str">
        <f>IF(Eksplikatsioon!A300=0,"",Eksplikatsioon!A300)</f>
        <v>05</v>
      </c>
      <c r="B299" s="60" t="str">
        <f>IF(Eksplikatsioon!B300=0,"",Eksplikatsioon!B300)</f>
        <v>513</v>
      </c>
      <c r="C299" s="23" t="str">
        <f>IF(Eksplikatsioon!C300=0,"",Eksplikatsioon!C300)</f>
        <v>ÜÜRITAV PIND</v>
      </c>
      <c r="D299" s="23" t="str">
        <f>IF(Eksplikatsioon!D300=0,"",Eksplikatsioon!D300)</f>
        <v>Kabinet/Büroo</v>
      </c>
      <c r="E299" s="58">
        <f>IF(Eksplikatsioon!F300=0,"",Eksplikatsioon!F300)</f>
        <v>9.6</v>
      </c>
      <c r="F299" s="23" t="str">
        <f>IF(Eksplikatsioon!H300=0,"",Eksplikatsioon!H300)</f>
        <v/>
      </c>
      <c r="G299" s="23" t="str">
        <f>IF(Eksplikatsioon!J300=0,"",Eksplikatsioon!J300)</f>
        <v>Ainukasutuses pind</v>
      </c>
      <c r="H299" s="23" t="str">
        <f>IF(Eksplikatsioon!K300=0,"",Eksplikatsioon!K300)</f>
        <v>Terviseamet</v>
      </c>
      <c r="I299" s="23" t="str">
        <f>IF(Eksplikatsioon!L300=0,"",Eksplikatsioon!L300)</f>
        <v>PALDISKI MNT _03</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hidden="1">
      <c r="A300" s="23" t="str">
        <f>IF(Eksplikatsioon!A301=0,"",Eksplikatsioon!A301)</f>
        <v>05</v>
      </c>
      <c r="B300" s="60" t="str">
        <f>IF(Eksplikatsioon!B301=0,"",Eksplikatsioon!B301)</f>
        <v>514</v>
      </c>
      <c r="C300" s="23" t="str">
        <f>IF(Eksplikatsioon!C301=0,"",Eksplikatsioon!C301)</f>
        <v>TEHNOPIND</v>
      </c>
      <c r="D300" s="23" t="str">
        <f>IF(Eksplikatsioon!D301=0,"",Eksplikatsioon!D301)</f>
        <v>Elektrikilp</v>
      </c>
      <c r="E300" s="58">
        <f>IF(Eksplikatsioon!F301=0,"",Eksplikatsioon!F301)</f>
        <v>4.7</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hidden="1">
      <c r="A301" s="23" t="str">
        <f>IF(Eksplikatsioon!A302=0,"",Eksplikatsioon!A302)</f>
        <v>05</v>
      </c>
      <c r="B301" s="60" t="str">
        <f>IF(Eksplikatsioon!B302=0,"",Eksplikatsioon!B302)</f>
        <v>515</v>
      </c>
      <c r="C301" s="23" t="str">
        <f>IF(Eksplikatsioon!C302=0,"",Eksplikatsioon!C302)</f>
        <v>ÜÜRITAV PIND</v>
      </c>
      <c r="D301" s="23" t="str">
        <f>IF(Eksplikatsioon!D302=0,"",Eksplikatsioon!D302)</f>
        <v>WC</v>
      </c>
      <c r="E301" s="58">
        <f>IF(Eksplikatsioon!F302=0,"",Eksplikatsioon!F302)</f>
        <v>4.5999999999999996</v>
      </c>
      <c r="F301" s="23" t="str">
        <f>IF(Eksplikatsioon!H302=0,"",Eksplikatsioon!H302)</f>
        <v/>
      </c>
      <c r="G301" s="23" t="str">
        <f>IF(Eksplikatsioon!J302=0,"",Eksplikatsioon!J302)</f>
        <v>Ainukasutuses pind</v>
      </c>
      <c r="H301" s="23" t="str">
        <f>IF(Eksplikatsioon!K302=0,"",Eksplikatsioon!K302)</f>
        <v>Terviseamet</v>
      </c>
      <c r="I301" s="23" t="str">
        <f>IF(Eksplikatsioon!L302=0,"",Eksplikatsioon!L302)</f>
        <v>PALDISKI MNT _03</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hidden="1">
      <c r="A302" s="23" t="str">
        <f>IF(Eksplikatsioon!A303=0,"",Eksplikatsioon!A303)</f>
        <v>05</v>
      </c>
      <c r="B302" s="60" t="str">
        <f>IF(Eksplikatsioon!B303=0,"",Eksplikatsioon!B303)</f>
        <v>516</v>
      </c>
      <c r="C302" s="23" t="str">
        <f>IF(Eksplikatsioon!C303=0,"",Eksplikatsioon!C303)</f>
        <v>ÜÜRITAV PIND</v>
      </c>
      <c r="D302" s="23" t="str">
        <f>IF(Eksplikatsioon!D303=0,"",Eksplikatsioon!D303)</f>
        <v>Kabinet/Büroo</v>
      </c>
      <c r="E302" s="58">
        <f>IF(Eksplikatsioon!F303=0,"",Eksplikatsioon!F303)</f>
        <v>15.5</v>
      </c>
      <c r="F302" s="23" t="str">
        <f>IF(Eksplikatsioon!H303=0,"",Eksplikatsioon!H303)</f>
        <v/>
      </c>
      <c r="G302" s="23" t="str">
        <f>IF(Eksplikatsioon!J303=0,"",Eksplikatsioon!J303)</f>
        <v>Ainukasutuses pind</v>
      </c>
      <c r="H302" s="23" t="str">
        <f>IF(Eksplikatsioon!K303=0,"",Eksplikatsioon!K303)</f>
        <v>Terviseamet</v>
      </c>
      <c r="I302" s="23" t="str">
        <f>IF(Eksplikatsioon!L303=0,"",Eksplikatsioon!L303)</f>
        <v>PALDISKI MNT _03</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hidden="1">
      <c r="A303" s="23" t="str">
        <f>IF(Eksplikatsioon!A304=0,"",Eksplikatsioon!A304)</f>
        <v>05</v>
      </c>
      <c r="B303" s="60" t="str">
        <f>IF(Eksplikatsioon!B304=0,"",Eksplikatsioon!B304)</f>
        <v>517</v>
      </c>
      <c r="C303" s="23" t="str">
        <f>IF(Eksplikatsioon!C304=0,"",Eksplikatsioon!C304)</f>
        <v>ÜÜRITAV PIND</v>
      </c>
      <c r="D303" s="23" t="str">
        <f>IF(Eksplikatsioon!D304=0,"",Eksplikatsioon!D304)</f>
        <v>Kabinet/Büroo</v>
      </c>
      <c r="E303" s="58">
        <f>IF(Eksplikatsioon!F304=0,"",Eksplikatsioon!F304)</f>
        <v>15.4</v>
      </c>
      <c r="F303" s="23" t="str">
        <f>IF(Eksplikatsioon!H304=0,"",Eksplikatsioon!H304)</f>
        <v/>
      </c>
      <c r="G303" s="23" t="str">
        <f>IF(Eksplikatsioon!J304=0,"",Eksplikatsioon!J304)</f>
        <v>Ainukasutuses pind</v>
      </c>
      <c r="H303" s="23" t="str">
        <f>IF(Eksplikatsioon!K304=0,"",Eksplikatsioon!K304)</f>
        <v>Terviseamet</v>
      </c>
      <c r="I303" s="23" t="str">
        <f>IF(Eksplikatsioon!L304=0,"",Eksplikatsioon!L304)</f>
        <v>PALDISKI MNT _03</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hidden="1">
      <c r="A304" s="23" t="str">
        <f>IF(Eksplikatsioon!A305=0,"",Eksplikatsioon!A305)</f>
        <v>05</v>
      </c>
      <c r="B304" s="60" t="str">
        <f>IF(Eksplikatsioon!B305=0,"",Eksplikatsioon!B305)</f>
        <v>518</v>
      </c>
      <c r="C304" s="23" t="str">
        <f>IF(Eksplikatsioon!C305=0,"",Eksplikatsioon!C305)</f>
        <v>ÜÜRITAV PIND</v>
      </c>
      <c r="D304" s="23" t="str">
        <f>IF(Eksplikatsioon!D305=0,"",Eksplikatsioon!D305)</f>
        <v>Kabinet/Büroo</v>
      </c>
      <c r="E304" s="58">
        <f>IF(Eksplikatsioon!F305=0,"",Eksplikatsioon!F305)</f>
        <v>39.799999999999997</v>
      </c>
      <c r="F304" s="23" t="str">
        <f>IF(Eksplikatsioon!H305=0,"",Eksplikatsioon!H305)</f>
        <v/>
      </c>
      <c r="G304" s="23" t="str">
        <f>IF(Eksplikatsioon!J305=0,"",Eksplikatsioon!J305)</f>
        <v>Ainukasutuses pind</v>
      </c>
      <c r="H304" s="23" t="str">
        <f>IF(Eksplikatsioon!K305=0,"",Eksplikatsioon!K305)</f>
        <v>Terviseamet</v>
      </c>
      <c r="I304" s="23" t="str">
        <f>IF(Eksplikatsioon!L305=0,"",Eksplikatsioon!L305)</f>
        <v>PALDISKI MNT _03</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hidden="1">
      <c r="A305" s="23" t="str">
        <f>IF(Eksplikatsioon!A306=0,"",Eksplikatsioon!A306)</f>
        <v>05</v>
      </c>
      <c r="B305" s="60" t="str">
        <f>IF(Eksplikatsioon!B306=0,"",Eksplikatsioon!B306)</f>
        <v>519</v>
      </c>
      <c r="C305" s="23" t="str">
        <f>IF(Eksplikatsioon!C306=0,"",Eksplikatsioon!C306)</f>
        <v>ÜÜRITAV PIND</v>
      </c>
      <c r="D305" s="23" t="str">
        <f>IF(Eksplikatsioon!D306=0,"",Eksplikatsioon!D306)</f>
        <v>Kabinet/Büroo</v>
      </c>
      <c r="E305" s="58">
        <f>IF(Eksplikatsioon!F306=0,"",Eksplikatsioon!F306)</f>
        <v>15.9</v>
      </c>
      <c r="F305" s="23" t="str">
        <f>IF(Eksplikatsioon!H306=0,"",Eksplikatsioon!H306)</f>
        <v/>
      </c>
      <c r="G305" s="23" t="str">
        <f>IF(Eksplikatsioon!J306=0,"",Eksplikatsioon!J306)</f>
        <v>Ainukasutuses pind</v>
      </c>
      <c r="H305" s="23" t="str">
        <f>IF(Eksplikatsioon!K306=0,"",Eksplikatsioon!K306)</f>
        <v>Terviseamet</v>
      </c>
      <c r="I305" s="23" t="str">
        <f>IF(Eksplikatsioon!L306=0,"",Eksplikatsioon!L306)</f>
        <v>PALDISKI MNT _03</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hidden="1">
      <c r="A306" s="23" t="str">
        <f>IF(Eksplikatsioon!A307=0,"",Eksplikatsioon!A307)</f>
        <v>05</v>
      </c>
      <c r="B306" s="60" t="str">
        <f>IF(Eksplikatsioon!B307=0,"",Eksplikatsioon!B307)</f>
        <v>520</v>
      </c>
      <c r="C306" s="23" t="str">
        <f>IF(Eksplikatsioon!C307=0,"",Eksplikatsioon!C307)</f>
        <v>ÜÜRITAV PIND</v>
      </c>
      <c r="D306" s="23" t="str">
        <f>IF(Eksplikatsioon!D307=0,"",Eksplikatsioon!D307)</f>
        <v>Kabinet/Büroo</v>
      </c>
      <c r="E306" s="58">
        <f>IF(Eksplikatsioon!F307=0,"",Eksplikatsioon!F307)</f>
        <v>16.2</v>
      </c>
      <c r="F306" s="23" t="str">
        <f>IF(Eksplikatsioon!H307=0,"",Eksplikatsioon!H307)</f>
        <v/>
      </c>
      <c r="G306" s="23" t="str">
        <f>IF(Eksplikatsioon!J307=0,"",Eksplikatsioon!J307)</f>
        <v>Ainukasutuses pind</v>
      </c>
      <c r="H306" s="23" t="str">
        <f>IF(Eksplikatsioon!K307=0,"",Eksplikatsioon!K307)</f>
        <v>Terviseamet</v>
      </c>
      <c r="I306" s="23" t="str">
        <f>IF(Eksplikatsioon!L307=0,"",Eksplikatsioon!L307)</f>
        <v>PALDISKI MNT _03</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hidden="1">
      <c r="A307" s="23" t="str">
        <f>IF(Eksplikatsioon!A308=0,"",Eksplikatsioon!A308)</f>
        <v>05</v>
      </c>
      <c r="B307" s="60" t="str">
        <f>IF(Eksplikatsioon!B308=0,"",Eksplikatsioon!B308)</f>
        <v>521</v>
      </c>
      <c r="C307" s="23" t="str">
        <f>IF(Eksplikatsioon!C308=0,"",Eksplikatsioon!C308)</f>
        <v>ÜÜRITAV PIND</v>
      </c>
      <c r="D307" s="23" t="str">
        <f>IF(Eksplikatsioon!D308=0,"",Eksplikatsioon!D308)</f>
        <v>Kabinet/Büroo</v>
      </c>
      <c r="E307" s="58">
        <f>IF(Eksplikatsioon!F308=0,"",Eksplikatsioon!F308)</f>
        <v>15.9</v>
      </c>
      <c r="F307" s="23" t="str">
        <f>IF(Eksplikatsioon!H308=0,"",Eksplikatsioon!H308)</f>
        <v/>
      </c>
      <c r="G307" s="23" t="str">
        <f>IF(Eksplikatsioon!J308=0,"",Eksplikatsioon!J308)</f>
        <v>Ainukasutuses pind</v>
      </c>
      <c r="H307" s="23" t="str">
        <f>IF(Eksplikatsioon!K308=0,"",Eksplikatsioon!K308)</f>
        <v>Terviseamet</v>
      </c>
      <c r="I307" s="23" t="str">
        <f>IF(Eksplikatsioon!L308=0,"",Eksplikatsioon!L308)</f>
        <v>PALDISKI MNT _03</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hidden="1">
      <c r="A308" s="23" t="str">
        <f>IF(Eksplikatsioon!A309=0,"",Eksplikatsioon!A309)</f>
        <v>05</v>
      </c>
      <c r="B308" s="60" t="str">
        <f>IF(Eksplikatsioon!B309=0,"",Eksplikatsioon!B309)</f>
        <v>522</v>
      </c>
      <c r="C308" s="23" t="str">
        <f>IF(Eksplikatsioon!C309=0,"",Eksplikatsioon!C309)</f>
        <v>ÜÜRITAV PIND</v>
      </c>
      <c r="D308" s="23" t="str">
        <f>IF(Eksplikatsioon!D309=0,"",Eksplikatsioon!D309)</f>
        <v>Kabinet/Büroo</v>
      </c>
      <c r="E308" s="58">
        <f>IF(Eksplikatsioon!F309=0,"",Eksplikatsioon!F309)</f>
        <v>30.7</v>
      </c>
      <c r="F308" s="23" t="str">
        <f>IF(Eksplikatsioon!H309=0,"",Eksplikatsioon!H309)</f>
        <v/>
      </c>
      <c r="G308" s="23" t="str">
        <f>IF(Eksplikatsioon!J309=0,"",Eksplikatsioon!J309)</f>
        <v>Ainukasutuses pind</v>
      </c>
      <c r="H308" s="23" t="str">
        <f>IF(Eksplikatsioon!K309=0,"",Eksplikatsioon!K309)</f>
        <v>Terviseamet</v>
      </c>
      <c r="I308" s="23" t="str">
        <f>IF(Eksplikatsioon!L309=0,"",Eksplikatsioon!L309)</f>
        <v>PALDISKI MNT _03</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hidden="1">
      <c r="A309" s="23" t="str">
        <f>IF(Eksplikatsioon!A310=0,"",Eksplikatsioon!A310)</f>
        <v>05</v>
      </c>
      <c r="B309" s="60" t="str">
        <f>IF(Eksplikatsioon!B310=0,"",Eksplikatsioon!B310)</f>
        <v>523</v>
      </c>
      <c r="C309" s="23" t="str">
        <f>IF(Eksplikatsioon!C310=0,"",Eksplikatsioon!C310)</f>
        <v>ÜÜRITAV PIND</v>
      </c>
      <c r="D309" s="23" t="str">
        <f>IF(Eksplikatsioon!D310=0,"",Eksplikatsioon!D310)</f>
        <v>Kabinet/Büroo</v>
      </c>
      <c r="E309" s="58">
        <f>IF(Eksplikatsioon!F310=0,"",Eksplikatsioon!F310)</f>
        <v>16.3</v>
      </c>
      <c r="F309" s="23" t="str">
        <f>IF(Eksplikatsioon!H310=0,"",Eksplikatsioon!H310)</f>
        <v/>
      </c>
      <c r="G309" s="23" t="str">
        <f>IF(Eksplikatsioon!J310=0,"",Eksplikatsioon!J310)</f>
        <v>Ainukasutuses pind</v>
      </c>
      <c r="H309" s="23" t="str">
        <f>IF(Eksplikatsioon!K310=0,"",Eksplikatsioon!K310)</f>
        <v>Terviseamet</v>
      </c>
      <c r="I309" s="23" t="str">
        <f>IF(Eksplikatsioon!L310=0,"",Eksplikatsioon!L310)</f>
        <v>PALDISKI MNT _03</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hidden="1">
      <c r="A310" s="23" t="str">
        <f>IF(Eksplikatsioon!A311=0,"",Eksplikatsioon!A311)</f>
        <v>05</v>
      </c>
      <c r="B310" s="60" t="str">
        <f>IF(Eksplikatsioon!B311=0,"",Eksplikatsioon!B311)</f>
        <v>524</v>
      </c>
      <c r="C310" s="23" t="str">
        <f>IF(Eksplikatsioon!C311=0,"",Eksplikatsioon!C311)</f>
        <v>ÜÜRITAV PIND</v>
      </c>
      <c r="D310" s="23" t="str">
        <f>IF(Eksplikatsioon!D311=0,"",Eksplikatsioon!D311)</f>
        <v>Kabinet/Büroo</v>
      </c>
      <c r="E310" s="58">
        <f>IF(Eksplikatsioon!F311=0,"",Eksplikatsioon!F311)</f>
        <v>16.5</v>
      </c>
      <c r="F310" s="23" t="str">
        <f>IF(Eksplikatsioon!H311=0,"",Eksplikatsioon!H311)</f>
        <v/>
      </c>
      <c r="G310" s="23" t="str">
        <f>IF(Eksplikatsioon!J311=0,"",Eksplikatsioon!J311)</f>
        <v>Ainukasutuses pind</v>
      </c>
      <c r="H310" s="23" t="str">
        <f>IF(Eksplikatsioon!K311=0,"",Eksplikatsioon!K311)</f>
        <v>Terviseamet</v>
      </c>
      <c r="I310" s="23" t="str">
        <f>IF(Eksplikatsioon!L311=0,"",Eksplikatsioon!L311)</f>
        <v>PALDISKI MNT _03</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hidden="1">
      <c r="A311" s="23" t="str">
        <f>IF(Eksplikatsioon!A312=0,"",Eksplikatsioon!A312)</f>
        <v>05</v>
      </c>
      <c r="B311" s="60" t="str">
        <f>IF(Eksplikatsioon!B312=0,"",Eksplikatsioon!B312)</f>
        <v>525</v>
      </c>
      <c r="C311" s="23" t="str">
        <f>IF(Eksplikatsioon!C312=0,"",Eksplikatsioon!C312)</f>
        <v>ÜÜRITAV PIND</v>
      </c>
      <c r="D311" s="23" t="str">
        <f>IF(Eksplikatsioon!D312=0,"",Eksplikatsioon!D312)</f>
        <v>Kabinet/Büroo</v>
      </c>
      <c r="E311" s="58">
        <f>IF(Eksplikatsioon!F312=0,"",Eksplikatsioon!F312)</f>
        <v>16.3</v>
      </c>
      <c r="F311" s="23" t="str">
        <f>IF(Eksplikatsioon!H312=0,"",Eksplikatsioon!H312)</f>
        <v/>
      </c>
      <c r="G311" s="23" t="str">
        <f>IF(Eksplikatsioon!J312=0,"",Eksplikatsioon!J312)</f>
        <v>Ainukasutuses pind</v>
      </c>
      <c r="H311" s="23" t="str">
        <f>IF(Eksplikatsioon!K312=0,"",Eksplikatsioon!K312)</f>
        <v>Terviseamet</v>
      </c>
      <c r="I311" s="23" t="str">
        <f>IF(Eksplikatsioon!L312=0,"",Eksplikatsioon!L312)</f>
        <v>PALDISKI MNT _03</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hidden="1">
      <c r="A312" s="23" t="str">
        <f>IF(Eksplikatsioon!A313=0,"",Eksplikatsioon!A313)</f>
        <v>05</v>
      </c>
      <c r="B312" s="60" t="str">
        <f>IF(Eksplikatsioon!B313=0,"",Eksplikatsioon!B313)</f>
        <v>526</v>
      </c>
      <c r="C312" s="23" t="str">
        <f>IF(Eksplikatsioon!C313=0,"",Eksplikatsioon!C313)</f>
        <v>ÜÜRITAV PIND</v>
      </c>
      <c r="D312" s="23" t="str">
        <f>IF(Eksplikatsioon!D313=0,"",Eksplikatsioon!D313)</f>
        <v>Kabinet/Büroo</v>
      </c>
      <c r="E312" s="58">
        <f>IF(Eksplikatsioon!F313=0,"",Eksplikatsioon!F313)</f>
        <v>30.1</v>
      </c>
      <c r="F312" s="23" t="str">
        <f>IF(Eksplikatsioon!H313=0,"",Eksplikatsioon!H313)</f>
        <v/>
      </c>
      <c r="G312" s="23" t="str">
        <f>IF(Eksplikatsioon!J313=0,"",Eksplikatsioon!J313)</f>
        <v>Ainukasutuses pind</v>
      </c>
      <c r="H312" s="23" t="str">
        <f>IF(Eksplikatsioon!K313=0,"",Eksplikatsioon!K313)</f>
        <v>Terviseamet</v>
      </c>
      <c r="I312" s="23" t="str">
        <f>IF(Eksplikatsioon!L313=0,"",Eksplikatsioon!L313)</f>
        <v>PALDISKI MNT _03</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hidden="1">
      <c r="A313" s="23" t="str">
        <f>IF(Eksplikatsioon!A314=0,"",Eksplikatsioon!A314)</f>
        <v>05</v>
      </c>
      <c r="B313" s="60" t="str">
        <f>IF(Eksplikatsioon!B314=0,"",Eksplikatsioon!B314)</f>
        <v>527</v>
      </c>
      <c r="C313" s="23" t="str">
        <f>IF(Eksplikatsioon!C314=0,"",Eksplikatsioon!C314)</f>
        <v>ÜÜRITAV PIND</v>
      </c>
      <c r="D313" s="23" t="str">
        <f>IF(Eksplikatsioon!D314=0,"",Eksplikatsioon!D314)</f>
        <v>Kabinet/Büroo</v>
      </c>
      <c r="E313" s="58">
        <f>IF(Eksplikatsioon!F314=0,"",Eksplikatsioon!F314)</f>
        <v>16.100000000000001</v>
      </c>
      <c r="F313" s="23" t="str">
        <f>IF(Eksplikatsioon!H314=0,"",Eksplikatsioon!H314)</f>
        <v/>
      </c>
      <c r="G313" s="23" t="str">
        <f>IF(Eksplikatsioon!J314=0,"",Eksplikatsioon!J314)</f>
        <v>Ainukasutuses pind</v>
      </c>
      <c r="H313" s="23" t="str">
        <f>IF(Eksplikatsioon!K314=0,"",Eksplikatsioon!K314)</f>
        <v>Terviseamet</v>
      </c>
      <c r="I313" s="23" t="str">
        <f>IF(Eksplikatsioon!L314=0,"",Eksplikatsioon!L314)</f>
        <v>PALDISKI MNT _03</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hidden="1">
      <c r="A314" s="23" t="str">
        <f>IF(Eksplikatsioon!A315=0,"",Eksplikatsioon!A315)</f>
        <v>05</v>
      </c>
      <c r="B314" s="60" t="str">
        <f>IF(Eksplikatsioon!B315=0,"",Eksplikatsioon!B315)</f>
        <v>528</v>
      </c>
      <c r="C314" s="23" t="str">
        <f>IF(Eksplikatsioon!C315=0,"",Eksplikatsioon!C315)</f>
        <v>ÜÜRITAV PIND</v>
      </c>
      <c r="D314" s="23" t="str">
        <f>IF(Eksplikatsioon!D315=0,"",Eksplikatsioon!D315)</f>
        <v>Kabinet/Büroo</v>
      </c>
      <c r="E314" s="58">
        <f>IF(Eksplikatsioon!F315=0,"",Eksplikatsioon!F315)</f>
        <v>15.4</v>
      </c>
      <c r="F314" s="23" t="str">
        <f>IF(Eksplikatsioon!H315=0,"",Eksplikatsioon!H315)</f>
        <v/>
      </c>
      <c r="G314" s="23" t="str">
        <f>IF(Eksplikatsioon!J315=0,"",Eksplikatsioon!J315)</f>
        <v>Ainukasutuses pind</v>
      </c>
      <c r="H314" s="23" t="str">
        <f>IF(Eksplikatsioon!K315=0,"",Eksplikatsioon!K315)</f>
        <v>Terviseamet</v>
      </c>
      <c r="I314" s="23" t="str">
        <f>IF(Eksplikatsioon!L315=0,"",Eksplikatsioon!L315)</f>
        <v>PALDISKI MNT _03</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hidden="1">
      <c r="A315" s="23" t="str">
        <f>IF(Eksplikatsioon!A316=0,"",Eksplikatsioon!A316)</f>
        <v>05</v>
      </c>
      <c r="B315" s="60" t="str">
        <f>IF(Eksplikatsioon!B316=0,"",Eksplikatsioon!B316)</f>
        <v>529</v>
      </c>
      <c r="C315" s="23" t="str">
        <f>IF(Eksplikatsioon!C316=0,"",Eksplikatsioon!C316)</f>
        <v>ÜÜRITAV PIND</v>
      </c>
      <c r="D315" s="23" t="str">
        <f>IF(Eksplikatsioon!D316=0,"",Eksplikatsioon!D316)</f>
        <v>Kabinet/Büroo</v>
      </c>
      <c r="E315" s="58">
        <f>IF(Eksplikatsioon!F316=0,"",Eksplikatsioon!F316)</f>
        <v>15.9</v>
      </c>
      <c r="F315" s="23" t="str">
        <f>IF(Eksplikatsioon!H316=0,"",Eksplikatsioon!H316)</f>
        <v/>
      </c>
      <c r="G315" s="23" t="str">
        <f>IF(Eksplikatsioon!J316=0,"",Eksplikatsioon!J316)</f>
        <v>Ainukasutuses pind</v>
      </c>
      <c r="H315" s="23" t="str">
        <f>IF(Eksplikatsioon!K316=0,"",Eksplikatsioon!K316)</f>
        <v>Terviseamet</v>
      </c>
      <c r="I315" s="23" t="str">
        <f>IF(Eksplikatsioon!L316=0,"",Eksplikatsioon!L316)</f>
        <v>PALDISKI MNT _03</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hidden="1">
      <c r="A316" s="23" t="str">
        <f>IF(Eksplikatsioon!A317=0,"",Eksplikatsioon!A317)</f>
        <v>05</v>
      </c>
      <c r="B316" s="60" t="str">
        <f>IF(Eksplikatsioon!B317=0,"",Eksplikatsioon!B317)</f>
        <v>530</v>
      </c>
      <c r="C316" s="23" t="str">
        <f>IF(Eksplikatsioon!C317=0,"",Eksplikatsioon!C317)</f>
        <v>ÜÜRITAV PIND</v>
      </c>
      <c r="D316" s="23" t="str">
        <f>IF(Eksplikatsioon!D317=0,"",Eksplikatsioon!D317)</f>
        <v>Kabinet/Büroo</v>
      </c>
      <c r="E316" s="58">
        <f>IF(Eksplikatsioon!F317=0,"",Eksplikatsioon!F317)</f>
        <v>12.2</v>
      </c>
      <c r="F316" s="23" t="str">
        <f>IF(Eksplikatsioon!H317=0,"",Eksplikatsioon!H317)</f>
        <v/>
      </c>
      <c r="G316" s="23" t="str">
        <f>IF(Eksplikatsioon!J317=0,"",Eksplikatsioon!J317)</f>
        <v>Ainukasutuses pind</v>
      </c>
      <c r="H316" s="23" t="str">
        <f>IF(Eksplikatsioon!K317=0,"",Eksplikatsioon!K317)</f>
        <v>Terviseamet</v>
      </c>
      <c r="I316" s="23" t="str">
        <f>IF(Eksplikatsioon!L317=0,"",Eksplikatsioon!L317)</f>
        <v>PALDISKI MNT _03</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hidden="1">
      <c r="A317" s="23" t="str">
        <f>IF(Eksplikatsioon!A318=0,"",Eksplikatsioon!A318)</f>
        <v>05</v>
      </c>
      <c r="B317" s="60" t="str">
        <f>IF(Eksplikatsioon!B318=0,"",Eksplikatsioon!B318)</f>
        <v>531</v>
      </c>
      <c r="C317" s="23" t="str">
        <f>IF(Eksplikatsioon!C318=0,"",Eksplikatsioon!C318)</f>
        <v>ÜÜRITAV PIND</v>
      </c>
      <c r="D317" s="23" t="str">
        <f>IF(Eksplikatsioon!D318=0,"",Eksplikatsioon!D318)</f>
        <v>Kabinet/Büroo</v>
      </c>
      <c r="E317" s="58">
        <f>IF(Eksplikatsioon!F318=0,"",Eksplikatsioon!F318)</f>
        <v>9.8000000000000007</v>
      </c>
      <c r="F317" s="23" t="str">
        <f>IF(Eksplikatsioon!H318=0,"",Eksplikatsioon!H318)</f>
        <v/>
      </c>
      <c r="G317" s="23" t="str">
        <f>IF(Eksplikatsioon!J318=0,"",Eksplikatsioon!J318)</f>
        <v>Ainukasutuses pind</v>
      </c>
      <c r="H317" s="23" t="str">
        <f>IF(Eksplikatsioon!K318=0,"",Eksplikatsioon!K318)</f>
        <v>Terviseamet</v>
      </c>
      <c r="I317" s="23" t="str">
        <f>IF(Eksplikatsioon!L318=0,"",Eksplikatsioon!L318)</f>
        <v>PALDISKI MNT _03</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hidden="1">
      <c r="A318" s="23" t="str">
        <f>IF(Eksplikatsioon!A319=0,"",Eksplikatsioon!A319)</f>
        <v>05</v>
      </c>
      <c r="B318" s="60" t="str">
        <f>IF(Eksplikatsioon!B319=0,"",Eksplikatsioon!B319)</f>
        <v>532</v>
      </c>
      <c r="C318" s="23" t="str">
        <f>IF(Eksplikatsioon!C319=0,"",Eksplikatsioon!C319)</f>
        <v>ÜÜRITAV PIND</v>
      </c>
      <c r="D318" s="23" t="str">
        <f>IF(Eksplikatsioon!D319=0,"",Eksplikatsioon!D319)</f>
        <v>Kabinet/Büroo</v>
      </c>
      <c r="E318" s="58">
        <f>IF(Eksplikatsioon!F319=0,"",Eksplikatsioon!F319)</f>
        <v>15.4</v>
      </c>
      <c r="F318" s="23" t="str">
        <f>IF(Eksplikatsioon!H319=0,"",Eksplikatsioon!H319)</f>
        <v/>
      </c>
      <c r="G318" s="23" t="str">
        <f>IF(Eksplikatsioon!J319=0,"",Eksplikatsioon!J319)</f>
        <v>Ainukasutuses pind</v>
      </c>
      <c r="H318" s="23" t="str">
        <f>IF(Eksplikatsioon!K319=0,"",Eksplikatsioon!K319)</f>
        <v>Ravimiamet</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hidden="1">
      <c r="A319" s="23" t="str">
        <f>IF(Eksplikatsioon!A320=0,"",Eksplikatsioon!A320)</f>
        <v>05</v>
      </c>
      <c r="B319" s="60" t="str">
        <f>IF(Eksplikatsioon!B320=0,"",Eksplikatsioon!B320)</f>
        <v>533</v>
      </c>
      <c r="C319" s="23" t="str">
        <f>IF(Eksplikatsioon!C320=0,"",Eksplikatsioon!C320)</f>
        <v>ÜÜRITAV PIND</v>
      </c>
      <c r="D319" s="23" t="str">
        <f>IF(Eksplikatsioon!D320=0,"",Eksplikatsioon!D320)</f>
        <v>Kabinet/Büroo</v>
      </c>
      <c r="E319" s="58">
        <f>IF(Eksplikatsioon!F320=0,"",Eksplikatsioon!F320)</f>
        <v>26.5</v>
      </c>
      <c r="F319" s="23" t="str">
        <f>IF(Eksplikatsioon!H320=0,"",Eksplikatsioon!H320)</f>
        <v/>
      </c>
      <c r="G319" s="23" t="str">
        <f>IF(Eksplikatsioon!J320=0,"",Eksplikatsioon!J320)</f>
        <v>Ainukasutuses pind</v>
      </c>
      <c r="H319" s="23" t="str">
        <f>IF(Eksplikatsioon!K320=0,"",Eksplikatsioon!K320)</f>
        <v>Terviseamet</v>
      </c>
      <c r="I319" s="23" t="str">
        <f>IF(Eksplikatsioon!L320=0,"",Eksplikatsioon!L320)</f>
        <v>PALDISKI MNT _03</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hidden="1">
      <c r="A320" s="23" t="str">
        <f>IF(Eksplikatsioon!A321=0,"",Eksplikatsioon!A321)</f>
        <v>05</v>
      </c>
      <c r="B320" s="60" t="str">
        <f>IF(Eksplikatsioon!B321=0,"",Eksplikatsioon!B321)</f>
        <v>534</v>
      </c>
      <c r="C320" s="23" t="str">
        <f>IF(Eksplikatsioon!C321=0,"",Eksplikatsioon!C321)</f>
        <v>ÜÜRITAV PIND</v>
      </c>
      <c r="D320" s="23" t="str">
        <f>IF(Eksplikatsioon!D321=0,"",Eksplikatsioon!D321)</f>
        <v>Kabinet/Büroo</v>
      </c>
      <c r="E320" s="58">
        <f>IF(Eksplikatsioon!F321=0,"",Eksplikatsioon!F321)</f>
        <v>10</v>
      </c>
      <c r="F320" s="23" t="str">
        <f>IF(Eksplikatsioon!H321=0,"",Eksplikatsioon!H321)</f>
        <v/>
      </c>
      <c r="G320" s="23" t="str">
        <f>IF(Eksplikatsioon!J321=0,"",Eksplikatsioon!J321)</f>
        <v>Ainukasutuses pind</v>
      </c>
      <c r="H320" s="23" t="str">
        <f>IF(Eksplikatsioon!K321=0,"",Eksplikatsioon!K321)</f>
        <v>Terviseamet</v>
      </c>
      <c r="I320" s="23" t="str">
        <f>IF(Eksplikatsioon!L321=0,"",Eksplikatsioon!L321)</f>
        <v>PALDISKI MNT _03</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hidden="1">
      <c r="A321" s="23" t="str">
        <f>IF(Eksplikatsioon!A322=0,"",Eksplikatsioon!A322)</f>
        <v>05</v>
      </c>
      <c r="B321" s="60" t="str">
        <f>IF(Eksplikatsioon!B322=0,"",Eksplikatsioon!B322)</f>
        <v>535</v>
      </c>
      <c r="C321" s="23" t="str">
        <f>IF(Eksplikatsioon!C322=0,"",Eksplikatsioon!C322)</f>
        <v>ÜÜRITAV PIND</v>
      </c>
      <c r="D321" s="23" t="str">
        <f>IF(Eksplikatsioon!D322=0,"",Eksplikatsioon!D322)</f>
        <v>Kabinet/Büroo</v>
      </c>
      <c r="E321" s="58">
        <f>IF(Eksplikatsioon!F322=0,"",Eksplikatsioon!F322)</f>
        <v>15.7</v>
      </c>
      <c r="F321" s="23" t="str">
        <f>IF(Eksplikatsioon!H322=0,"",Eksplikatsioon!H322)</f>
        <v/>
      </c>
      <c r="G321" s="23" t="str">
        <f>IF(Eksplikatsioon!J322=0,"",Eksplikatsioon!J322)</f>
        <v>Ainukasutuses pind</v>
      </c>
      <c r="H321" s="23" t="str">
        <f>IF(Eksplikatsioon!K322=0,"",Eksplikatsioon!K322)</f>
        <v>Terviseamet</v>
      </c>
      <c r="I321" s="23" t="str">
        <f>IF(Eksplikatsioon!L322=0,"",Eksplikatsioon!L322)</f>
        <v>PALDISKI MNT _03</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hidden="1">
      <c r="A322" s="23" t="str">
        <f>IF(Eksplikatsioon!A323=0,"",Eksplikatsioon!A323)</f>
        <v>05</v>
      </c>
      <c r="B322" s="60" t="str">
        <f>IF(Eksplikatsioon!B323=0,"",Eksplikatsioon!B323)</f>
        <v>536</v>
      </c>
      <c r="C322" s="23" t="str">
        <f>IF(Eksplikatsioon!C323=0,"",Eksplikatsioon!C323)</f>
        <v>ÜÜRITAV PIND</v>
      </c>
      <c r="D322" s="23" t="str">
        <f>IF(Eksplikatsioon!D323=0,"",Eksplikatsioon!D323)</f>
        <v>Kabinet/Büroo</v>
      </c>
      <c r="E322" s="58">
        <f>IF(Eksplikatsioon!F323=0,"",Eksplikatsioon!F323)</f>
        <v>15.6</v>
      </c>
      <c r="F322" s="23" t="str">
        <f>IF(Eksplikatsioon!H323=0,"",Eksplikatsioon!H323)</f>
        <v/>
      </c>
      <c r="G322" s="23" t="str">
        <f>IF(Eksplikatsioon!J323=0,"",Eksplikatsioon!J323)</f>
        <v>Ainukasutuses pind</v>
      </c>
      <c r="H322" s="23" t="str">
        <f>IF(Eksplikatsioon!K323=0,"",Eksplikatsioon!K323)</f>
        <v>Ravimiamet</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hidden="1">
      <c r="A323" s="23" t="str">
        <f>IF(Eksplikatsioon!A324=0,"",Eksplikatsioon!A324)</f>
        <v>05</v>
      </c>
      <c r="B323" s="60" t="str">
        <f>IF(Eksplikatsioon!B324=0,"",Eksplikatsioon!B324)</f>
        <v>537</v>
      </c>
      <c r="C323" s="23" t="str">
        <f>IF(Eksplikatsioon!C324=0,"",Eksplikatsioon!C324)</f>
        <v>ÜÜRITAV PIND</v>
      </c>
      <c r="D323" s="23" t="str">
        <f>IF(Eksplikatsioon!D324=0,"",Eksplikatsioon!D324)</f>
        <v>Kabinet/Büroo</v>
      </c>
      <c r="E323" s="58">
        <f>IF(Eksplikatsioon!F324=0,"",Eksplikatsioon!F324)</f>
        <v>13.3</v>
      </c>
      <c r="F323" s="23" t="str">
        <f>IF(Eksplikatsioon!H324=0,"",Eksplikatsioon!H324)</f>
        <v/>
      </c>
      <c r="G323" s="23" t="str">
        <f>IF(Eksplikatsioon!J324=0,"",Eksplikatsioon!J324)</f>
        <v>Ainukasutuses pind</v>
      </c>
      <c r="H323" s="23" t="str">
        <f>IF(Eksplikatsioon!K324=0,"",Eksplikatsioon!K324)</f>
        <v>Ravimiamet</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c r="A324" s="23" t="str">
        <f>IF(Eksplikatsioon!A325=0,"",Eksplikatsioon!A325)</f>
        <v>05</v>
      </c>
      <c r="B324" s="60" t="str">
        <f>IF(Eksplikatsioon!B325=0,"",Eksplikatsioon!B325)</f>
        <v>538</v>
      </c>
      <c r="C324" s="23" t="str">
        <f>IF(Eksplikatsioon!C325=0,"",Eksplikatsioon!C325)</f>
        <v>TEHNOPIND</v>
      </c>
      <c r="D324" s="23" t="str">
        <f>IF(Eksplikatsioon!D325=0,"",Eksplikatsioon!D325)</f>
        <v>Vent ruum</v>
      </c>
      <c r="E324" s="58">
        <f>IF(Eksplikatsioon!F325=0,"",Eksplikatsioon!F325)</f>
        <v>20.8</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hidden="1">
      <c r="A325" s="23" t="str">
        <f>IF(Eksplikatsioon!A326=0,"",Eksplikatsioon!A326)</f>
        <v>05</v>
      </c>
      <c r="B325" s="60" t="str">
        <f>IF(Eksplikatsioon!B326=0,"",Eksplikatsioon!B326)</f>
        <v>539</v>
      </c>
      <c r="C325" s="23" t="str">
        <f>IF(Eksplikatsioon!C326=0,"",Eksplikatsioon!C326)</f>
        <v>ÜÜRITAV PIND</v>
      </c>
      <c r="D325" s="23" t="str">
        <f>IF(Eksplikatsioon!D326=0,"",Eksplikatsioon!D326)</f>
        <v>Nõupidamise ruum</v>
      </c>
      <c r="E325" s="58">
        <f>IF(Eksplikatsioon!F326=0,"",Eksplikatsioon!F326)</f>
        <v>22.4</v>
      </c>
      <c r="F325" s="23" t="str">
        <f>IF(Eksplikatsioon!H326=0,"",Eksplikatsioon!H326)</f>
        <v/>
      </c>
      <c r="G325" s="23" t="str">
        <f>IF(Eksplikatsioon!J326=0,"",Eksplikatsioon!J326)</f>
        <v>Ainukasutuses pind</v>
      </c>
      <c r="H325" s="23" t="str">
        <f>IF(Eksplikatsioon!K326=0,"",Eksplikatsioon!K326)</f>
        <v>Terviseamet</v>
      </c>
      <c r="I325" s="23" t="str">
        <f>IF(Eksplikatsioon!L326=0,"",Eksplikatsioon!L326)</f>
        <v>PALDISKI MNT _03</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hidden="1">
      <c r="A326" s="23" t="str">
        <f>IF(Eksplikatsioon!A327=0,"",Eksplikatsioon!A327)</f>
        <v>05</v>
      </c>
      <c r="B326" s="60" t="str">
        <f>IF(Eksplikatsioon!B327=0,"",Eksplikatsioon!B327)</f>
        <v>540</v>
      </c>
      <c r="C326" s="23" t="str">
        <f>IF(Eksplikatsioon!C327=0,"",Eksplikatsioon!C327)</f>
        <v>ÜÜRITAV PIND</v>
      </c>
      <c r="D326" s="23" t="str">
        <f>IF(Eksplikatsioon!D327=0,"",Eksplikatsioon!D327)</f>
        <v>WC</v>
      </c>
      <c r="E326" s="58">
        <f>IF(Eksplikatsioon!F327=0,"",Eksplikatsioon!F327)</f>
        <v>3</v>
      </c>
      <c r="F326" s="23" t="str">
        <f>IF(Eksplikatsioon!H327=0,"",Eksplikatsioon!H327)</f>
        <v/>
      </c>
      <c r="G326" s="23" t="str">
        <f>IF(Eksplikatsioon!J327=0,"",Eksplikatsioon!J327)</f>
        <v>Ühiskasutuses korruse pind</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hidden="1">
      <c r="A327" s="23" t="str">
        <f>IF(Eksplikatsioon!A328=0,"",Eksplikatsioon!A328)</f>
        <v>05</v>
      </c>
      <c r="B327" s="60" t="str">
        <f>IF(Eksplikatsioon!B328=0,"",Eksplikatsioon!B328)</f>
        <v>541</v>
      </c>
      <c r="C327" s="23" t="str">
        <f>IF(Eksplikatsioon!C328=0,"",Eksplikatsioon!C328)</f>
        <v>ÜÜRITAV PIND</v>
      </c>
      <c r="D327" s="23" t="str">
        <f>IF(Eksplikatsioon!D328=0,"",Eksplikatsioon!D328)</f>
        <v>Koridor</v>
      </c>
      <c r="E327" s="58">
        <f>IF(Eksplikatsioon!F328=0,"",Eksplikatsioon!F328)</f>
        <v>99.9</v>
      </c>
      <c r="F327" s="23" t="str">
        <f>IF(Eksplikatsioon!H328=0,"",Eksplikatsioon!H328)</f>
        <v/>
      </c>
      <c r="G327" s="23" t="str">
        <f>IF(Eksplikatsioon!J328=0,"",Eksplikatsioon!J328)</f>
        <v>Ühiskasutuses korruse pind</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hidden="1">
      <c r="A328" s="23" t="str">
        <f>IF(Eksplikatsioon!A329=0,"",Eksplikatsioon!A329)</f>
        <v>05</v>
      </c>
      <c r="B328" s="60" t="str">
        <f>IF(Eksplikatsioon!B329=0,"",Eksplikatsioon!B329)</f>
        <v>542</v>
      </c>
      <c r="C328" s="23" t="str">
        <f>IF(Eksplikatsioon!C329=0,"",Eksplikatsioon!C329)</f>
        <v>ÜÜRITAV PIND</v>
      </c>
      <c r="D328" s="23" t="str">
        <f>IF(Eksplikatsioon!D329=0,"",Eksplikatsioon!D329)</f>
        <v>Puhkeruum</v>
      </c>
      <c r="E328" s="58">
        <f>IF(Eksplikatsioon!F329=0,"",Eksplikatsioon!F329)</f>
        <v>27.8</v>
      </c>
      <c r="F328" s="23" t="str">
        <f>IF(Eksplikatsioon!H329=0,"",Eksplikatsioon!H329)</f>
        <v/>
      </c>
      <c r="G328" s="23" t="str">
        <f>IF(Eksplikatsioon!J329=0,"",Eksplikatsioon!J329)</f>
        <v>Ainukasutuses pind</v>
      </c>
      <c r="H328" s="23" t="str">
        <f>IF(Eksplikatsioon!K329=0,"",Eksplikatsioon!K329)</f>
        <v>Terviseamet</v>
      </c>
      <c r="I328" s="23" t="str">
        <f>IF(Eksplikatsioon!L329=0,"",Eksplikatsioon!L329)</f>
        <v>PALDISKI MNT _03</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hidden="1">
      <c r="A329" s="23" t="str">
        <f>IF(Eksplikatsioon!A330=0,"",Eksplikatsioon!A330)</f>
        <v>05</v>
      </c>
      <c r="B329" s="60" t="str">
        <f>IF(Eksplikatsioon!B330=0,"",Eksplikatsioon!B330)</f>
        <v>543</v>
      </c>
      <c r="C329" s="23" t="str">
        <f>IF(Eksplikatsioon!C330=0,"",Eksplikatsioon!C330)</f>
        <v>TEHNOPIND</v>
      </c>
      <c r="D329" s="23" t="str">
        <f>IF(Eksplikatsioon!D330=0,"",Eksplikatsioon!D330)</f>
        <v>Vent ruum</v>
      </c>
      <c r="E329" s="58">
        <f>IF(Eksplikatsioon!F330=0,"",Eksplikatsioon!F330)</f>
        <v>46.2</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hidden="1">
      <c r="A330" s="23" t="str">
        <f>IF(Eksplikatsioon!A331=0,"",Eksplikatsioon!A331)</f>
        <v>05</v>
      </c>
      <c r="B330" s="60" t="str">
        <f>IF(Eksplikatsioon!B331=0,"",Eksplikatsioon!B331)</f>
        <v>547</v>
      </c>
      <c r="C330" s="23" t="str">
        <f>IF(Eksplikatsioon!C331=0,"",Eksplikatsioon!C331)</f>
        <v>ÜÜRITAV PIND</v>
      </c>
      <c r="D330" s="23" t="str">
        <f>IF(Eksplikatsioon!D331=0,"",Eksplikatsioon!D331)</f>
        <v>Koristus- ja hooldusruum</v>
      </c>
      <c r="E330" s="58">
        <f>IF(Eksplikatsioon!F331=0,"",Eksplikatsioon!F331)</f>
        <v>3.9</v>
      </c>
      <c r="F330" s="23" t="str">
        <f>IF(Eksplikatsioon!H331=0,"",Eksplikatsioon!H331)</f>
        <v/>
      </c>
      <c r="G330" s="23" t="str">
        <f>IF(Eksplikatsioon!J331=0,"",Eksplikatsioon!J331)</f>
        <v>Ainukasutuses pind</v>
      </c>
      <c r="H330" s="23" t="str">
        <f>IF(Eksplikatsioon!K331=0,"",Eksplikatsioon!K331)</f>
        <v>Terviseamet</v>
      </c>
      <c r="I330" s="23" t="str">
        <f>IF(Eksplikatsioon!L331=0,"",Eksplikatsioon!L331)</f>
        <v>PALDISKI MNT _03</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hidden="1">
      <c r="A331" s="23" t="str">
        <f>IF(Eksplikatsioon!A332=0,"",Eksplikatsioon!A332)</f>
        <v>05</v>
      </c>
      <c r="B331" s="60" t="str">
        <f>IF(Eksplikatsioon!B332=0,"",Eksplikatsioon!B332)</f>
        <v>548</v>
      </c>
      <c r="C331" s="23" t="str">
        <f>IF(Eksplikatsioon!C332=0,"",Eksplikatsioon!C332)</f>
        <v>ÜÜRITAV PIND</v>
      </c>
      <c r="D331" s="23" t="str">
        <f>IF(Eksplikatsioon!D332=0,"",Eksplikatsioon!D332)</f>
        <v>WC</v>
      </c>
      <c r="E331" s="58">
        <f>IF(Eksplikatsioon!F332=0,"",Eksplikatsioon!F332)</f>
        <v>2.4</v>
      </c>
      <c r="F331" s="23" t="str">
        <f>IF(Eksplikatsioon!H332=0,"",Eksplikatsioon!H332)</f>
        <v/>
      </c>
      <c r="G331" s="23" t="str">
        <f>IF(Eksplikatsioon!J332=0,"",Eksplikatsioon!J332)</f>
        <v>Ainukasutuses pind</v>
      </c>
      <c r="H331" s="23" t="str">
        <f>IF(Eksplikatsioon!K332=0,"",Eksplikatsioon!K332)</f>
        <v>Terviseamet</v>
      </c>
      <c r="I331" s="23" t="str">
        <f>IF(Eksplikatsioon!L332=0,"",Eksplikatsioon!L332)</f>
        <v>PALDISKI MNT _03</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hidden="1">
      <c r="A332" s="23" t="str">
        <f>IF(Eksplikatsioon!A333=0,"",Eksplikatsioon!A333)</f>
        <v>05</v>
      </c>
      <c r="B332" s="60" t="str">
        <f>IF(Eksplikatsioon!B333=0,"",Eksplikatsioon!B333)</f>
        <v>549</v>
      </c>
      <c r="C332" s="23" t="str">
        <f>IF(Eksplikatsioon!C333=0,"",Eksplikatsioon!C333)</f>
        <v>ÜÜRITAV PIND</v>
      </c>
      <c r="D332" s="23" t="str">
        <f>IF(Eksplikatsioon!D333=0,"",Eksplikatsioon!D333)</f>
        <v>Nõupidamise ruum</v>
      </c>
      <c r="E332" s="58">
        <f>IF(Eksplikatsioon!F333=0,"",Eksplikatsioon!F333)</f>
        <v>18.7</v>
      </c>
      <c r="F332" s="23" t="str">
        <f>IF(Eksplikatsioon!H333=0,"",Eksplikatsioon!H333)</f>
        <v/>
      </c>
      <c r="G332" s="23" t="str">
        <f>IF(Eksplikatsioon!J333=0,"",Eksplikatsioon!J333)</f>
        <v>Ühiskasutuses korruse pind</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hidden="1">
      <c r="A333" s="23" t="str">
        <f>IF(Eksplikatsioon!A334=0,"",Eksplikatsioon!A334)</f>
        <v>05</v>
      </c>
      <c r="B333" s="60" t="str">
        <f>IF(Eksplikatsioon!B334=0,"",Eksplikatsioon!B334)</f>
        <v>550</v>
      </c>
      <c r="C333" s="23" t="str">
        <f>IF(Eksplikatsioon!C334=0,"",Eksplikatsioon!C334)</f>
        <v>ÜÜRITAV PIND</v>
      </c>
      <c r="D333" s="23" t="str">
        <f>IF(Eksplikatsioon!D334=0,"",Eksplikatsioon!D334)</f>
        <v>Koridor</v>
      </c>
      <c r="E333" s="58">
        <f>IF(Eksplikatsioon!F334=0,"",Eksplikatsioon!F334)</f>
        <v>110.3</v>
      </c>
      <c r="F333" s="23" t="str">
        <f>IF(Eksplikatsioon!H334=0,"",Eksplikatsioon!H334)</f>
        <v/>
      </c>
      <c r="G333" s="23" t="str">
        <f>IF(Eksplikatsioon!J334=0,"",Eksplikatsioon!J334)</f>
        <v>Ühiskasutuses korruse pind</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hidden="1">
      <c r="A334" s="23" t="str">
        <f>IF(Eksplikatsioon!A335=0,"",Eksplikatsioon!A335)</f>
        <v>05</v>
      </c>
      <c r="B334" s="60" t="str">
        <f>IF(Eksplikatsioon!B335=0,"",Eksplikatsioon!B335)</f>
        <v>551</v>
      </c>
      <c r="C334" s="23" t="str">
        <f>IF(Eksplikatsioon!C335=0,"",Eksplikatsioon!C335)</f>
        <v>ÜÜRITAV PIND</v>
      </c>
      <c r="D334" s="23" t="str">
        <f>IF(Eksplikatsioon!D335=0,"",Eksplikatsioon!D335)</f>
        <v>Puhkeruum</v>
      </c>
      <c r="E334" s="58">
        <f>IF(Eksplikatsioon!F335=0,"",Eksplikatsioon!F335)</f>
        <v>19.600000000000001</v>
      </c>
      <c r="F334" s="23" t="str">
        <f>IF(Eksplikatsioon!H335=0,"",Eksplikatsioon!H335)</f>
        <v/>
      </c>
      <c r="G334" s="23" t="str">
        <f>IF(Eksplikatsioon!J335=0,"",Eksplikatsioon!J335)</f>
        <v>Ühiskasutuses korruse pind</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hidden="1">
      <c r="A335" s="23" t="str">
        <f>IF(Eksplikatsioon!A336=0,"",Eksplikatsioon!A336)</f>
        <v>05</v>
      </c>
      <c r="B335" s="60" t="str">
        <f>IF(Eksplikatsioon!B336=0,"",Eksplikatsioon!B336)</f>
        <v>552</v>
      </c>
      <c r="C335" s="23" t="str">
        <f>IF(Eksplikatsioon!C336=0,"",Eksplikatsioon!C336)</f>
        <v>ÜÜRITAV PIND</v>
      </c>
      <c r="D335" s="23" t="str">
        <f>IF(Eksplikatsioon!D336=0,"",Eksplikatsioon!D336)</f>
        <v>Arhiiv</v>
      </c>
      <c r="E335" s="58">
        <f>IF(Eksplikatsioon!F336=0,"",Eksplikatsioon!F336)</f>
        <v>9</v>
      </c>
      <c r="F335" s="23" t="str">
        <f>IF(Eksplikatsioon!H336=0,"",Eksplikatsioon!H336)</f>
        <v/>
      </c>
      <c r="G335" s="23" t="str">
        <f>IF(Eksplikatsioon!J336=0,"",Eksplikatsioon!J336)</f>
        <v>Ainukasutuses pind</v>
      </c>
      <c r="H335" s="23" t="str">
        <f>IF(Eksplikatsioon!K336=0,"",Eksplikatsioon!K336)</f>
        <v>Terviseamet</v>
      </c>
      <c r="I335" s="23" t="str">
        <f>IF(Eksplikatsioon!L336=0,"",Eksplikatsioon!L336)</f>
        <v>PALDISKI MNT _03</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hidden="1">
      <c r="A336" s="23" t="str">
        <f>IF(Eksplikatsioon!A337=0,"",Eksplikatsioon!A337)</f>
        <v>05</v>
      </c>
      <c r="B336" s="60" t="str">
        <f>IF(Eksplikatsioon!B337=0,"",Eksplikatsioon!B337)</f>
        <v>554</v>
      </c>
      <c r="C336" s="23" t="str">
        <f>IF(Eksplikatsioon!C337=0,"",Eksplikatsioon!C337)</f>
        <v>ÜÜRITAV PIND</v>
      </c>
      <c r="D336" s="23" t="str">
        <f>IF(Eksplikatsioon!D337=0,"",Eksplikatsioon!D337)</f>
        <v>Kabinet/Büroo</v>
      </c>
      <c r="E336" s="58">
        <f>IF(Eksplikatsioon!F337=0,"",Eksplikatsioon!F337)</f>
        <v>16.100000000000001</v>
      </c>
      <c r="F336" s="23" t="str">
        <f>IF(Eksplikatsioon!H337=0,"",Eksplikatsioon!H337)</f>
        <v/>
      </c>
      <c r="G336" s="23" t="str">
        <f>IF(Eksplikatsioon!J337=0,"",Eksplikatsioon!J337)</f>
        <v>Ainukasutuses pind</v>
      </c>
      <c r="H336" s="23" t="str">
        <f>IF(Eksplikatsioon!K337=0,"",Eksplikatsioon!K337)</f>
        <v>Ravimiamet</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hidden="1">
      <c r="A337" s="23" t="str">
        <f>IF(Eksplikatsioon!A338=0,"",Eksplikatsioon!A338)</f>
        <v>05</v>
      </c>
      <c r="B337" s="60" t="str">
        <f>IF(Eksplikatsioon!B338=0,"",Eksplikatsioon!B338)</f>
        <v>580</v>
      </c>
      <c r="C337" s="23" t="str">
        <f>IF(Eksplikatsioon!C338=0,"",Eksplikatsioon!C338)</f>
        <v>VERTIKAALSETE ÜHENDUSTEEDE PIND</v>
      </c>
      <c r="D337" s="23" t="str">
        <f>IF(Eksplikatsioon!D338=0,"",Eksplikatsioon!D338)</f>
        <v>Lift</v>
      </c>
      <c r="E337" s="58">
        <f>IF(Eksplikatsioon!F338=0,"",Eksplikatsioon!F338)</f>
        <v>3.9</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hidden="1">
      <c r="A338" s="23" t="str">
        <f>IF(Eksplikatsioon!A339=0,"",Eksplikatsioon!A339)</f>
        <v>05</v>
      </c>
      <c r="B338" s="60" t="str">
        <f>IF(Eksplikatsioon!B339=0,"",Eksplikatsioon!B339)</f>
        <v>581</v>
      </c>
      <c r="C338" s="23" t="str">
        <f>IF(Eksplikatsioon!C339=0,"",Eksplikatsioon!C339)</f>
        <v>VERTIKAALSETE ÜHENDUSTEEDE PIND</v>
      </c>
      <c r="D338" s="23" t="str">
        <f>IF(Eksplikatsioon!D339=0,"",Eksplikatsioon!D339)</f>
        <v>Lift</v>
      </c>
      <c r="E338" s="58">
        <f>IF(Eksplikatsioon!F339=0,"",Eksplikatsioon!F339)</f>
        <v>3.6</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hidden="1">
      <c r="A339" s="23" t="str">
        <f>IF(Eksplikatsioon!A340=0,"",Eksplikatsioon!A340)</f>
        <v>05</v>
      </c>
      <c r="B339" s="60" t="str">
        <f>IF(Eksplikatsioon!B340=0,"",Eksplikatsioon!B340)</f>
        <v>590</v>
      </c>
      <c r="C339" s="23" t="str">
        <f>IF(Eksplikatsioon!C340=0,"",Eksplikatsioon!C340)</f>
        <v>VERTIKAALSETE ÜHENDUSTEEDE PIND</v>
      </c>
      <c r="D339" s="23" t="str">
        <f>IF(Eksplikatsioon!D340=0,"",Eksplikatsioon!D340)</f>
        <v>Šaht</v>
      </c>
      <c r="E339" s="58">
        <f>IF(Eksplikatsioon!F340=0,"",Eksplikatsioon!F340)</f>
        <v>5.3</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hidden="1">
      <c r="A340" s="23" t="str">
        <f>IF(Eksplikatsioon!A341=0,"",Eksplikatsioon!A341)</f>
        <v>05</v>
      </c>
      <c r="B340" s="60" t="str">
        <f>IF(Eksplikatsioon!B341=0,"",Eksplikatsioon!B341)</f>
        <v>591</v>
      </c>
      <c r="C340" s="23" t="str">
        <f>IF(Eksplikatsioon!C341=0,"",Eksplikatsioon!C341)</f>
        <v>VERTIKAALSETE ÜHENDUSTEEDE PIND</v>
      </c>
      <c r="D340" s="23" t="str">
        <f>IF(Eksplikatsioon!D341=0,"",Eksplikatsioon!D341)</f>
        <v>Šaht</v>
      </c>
      <c r="E340" s="58">
        <f>IF(Eksplikatsioon!F341=0,"",Eksplikatsioon!F341)</f>
        <v>3.2</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hidden="1">
      <c r="A341" s="23" t="str">
        <f>IF(Eksplikatsioon!A342=0,"",Eksplikatsioon!A342)</f>
        <v>05</v>
      </c>
      <c r="B341" s="60" t="str">
        <f>IF(Eksplikatsioon!B342=0,"",Eksplikatsioon!B342)</f>
        <v>593</v>
      </c>
      <c r="C341" s="23" t="str">
        <f>IF(Eksplikatsioon!C342=0,"",Eksplikatsioon!C342)</f>
        <v>VERTIKAALSETE ÜHENDUSTEEDE PIND</v>
      </c>
      <c r="D341" s="23" t="str">
        <f>IF(Eksplikatsioon!D342=0,"",Eksplikatsioon!D342)</f>
        <v>Šaht</v>
      </c>
      <c r="E341" s="58">
        <f>IF(Eksplikatsioon!F342=0,"",Eksplikatsioon!F342)</f>
        <v>3</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hidden="1">
      <c r="A342" s="23" t="str">
        <f>IF(Eksplikatsioon!A343=0,"",Eksplikatsioon!A343)</f>
        <v>05</v>
      </c>
      <c r="B342" s="60" t="str">
        <f>IF(Eksplikatsioon!B343=0,"",Eksplikatsioon!B343)</f>
        <v>594</v>
      </c>
      <c r="C342" s="23" t="str">
        <f>IF(Eksplikatsioon!C343=0,"",Eksplikatsioon!C343)</f>
        <v>VERTIKAALSETE ÜHENDUSTEEDE PIND</v>
      </c>
      <c r="D342" s="23" t="str">
        <f>IF(Eksplikatsioon!D343=0,"",Eksplikatsioon!D343)</f>
        <v>Šaht</v>
      </c>
      <c r="E342" s="58">
        <f>IF(Eksplikatsioon!F343=0,"",Eksplikatsioon!F343)</f>
        <v>1</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hidden="1">
      <c r="A343" s="23" t="str">
        <f>IF(Eksplikatsioon!A344=0,"",Eksplikatsioon!A344)</f>
        <v>05</v>
      </c>
      <c r="B343" s="60" t="str">
        <f>IF(Eksplikatsioon!B344=0,"",Eksplikatsioon!B344)</f>
        <v>595</v>
      </c>
      <c r="C343" s="23" t="str">
        <f>IF(Eksplikatsioon!C344=0,"",Eksplikatsioon!C344)</f>
        <v>ÜÜRITAV PIND</v>
      </c>
      <c r="D343" s="23" t="str">
        <f>IF(Eksplikatsioon!D344=0,"",Eksplikatsioon!D344)</f>
        <v>Kabinet/Büroo</v>
      </c>
      <c r="E343" s="58">
        <f>IF(Eksplikatsioon!F344=0,"",Eksplikatsioon!F344)</f>
        <v>10.6</v>
      </c>
      <c r="F343" s="23" t="str">
        <f>IF(Eksplikatsioon!H344=0,"",Eksplikatsioon!H344)</f>
        <v/>
      </c>
      <c r="G343" s="23" t="str">
        <f>IF(Eksplikatsioon!J344=0,"",Eksplikatsioon!J344)</f>
        <v>Ainukasutuses pind</v>
      </c>
      <c r="H343" s="23" t="str">
        <f>IF(Eksplikatsioon!K344=0,"",Eksplikatsioon!K344)</f>
        <v>Terviseamet</v>
      </c>
      <c r="I343" s="23" t="str">
        <f>IF(Eksplikatsioon!L344=0,"",Eksplikatsioon!L344)</f>
        <v>PALDISKI MNT _03</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hidden="1">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hidden="1">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hidden="1">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hidden="1">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hidden="1">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hidden="1">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hidden="1">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hidden="1">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hidden="1">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hidden="1">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hidden="1">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hidden="1">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hidden="1">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hidden="1">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hidden="1">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hidden="1">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hidden="1">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hidden="1">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hidden="1">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hidden="1">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hidden="1">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hidden="1">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hidden="1">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hidden="1">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hidden="1">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hidden="1">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hidden="1">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hidden="1">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hidden="1">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hidden="1">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hidden="1">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hidden="1">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hidden="1">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hidden="1">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hidden="1">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hidden="1">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hidden="1">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hidden="1">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hidden="1">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hidden="1">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hidden="1">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hidden="1">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hidden="1">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hidden="1">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hidden="1">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hidden="1">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hidden="1">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hidden="1">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hidden="1">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hidden="1">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hidden="1">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hidden="1">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hidden="1">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hidden="1">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hidden="1">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hidden="1">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hidden="1">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hidden="1">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hidden="1">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hidden="1">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hidden="1">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hidden="1">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hidden="1">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hidden="1">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hidden="1">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hidden="1">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hidden="1">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hidden="1">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hidden="1">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hidden="1">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hidden="1">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hidden="1">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hidden="1">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hidden="1">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hidden="1">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hidden="1">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hidden="1">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hidden="1">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hidden="1">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hidden="1">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hidden="1">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hidden="1">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hidden="1">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hidden="1">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hidden="1">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hidden="1">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hidden="1">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hidden="1">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hidden="1">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hidden="1">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hidden="1">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hidden="1">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hidden="1">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hidden="1">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hidden="1">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hidden="1">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hidden="1">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hidden="1">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hidden="1">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hidden="1">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hidden="1">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hidden="1">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hidden="1">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hidden="1">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hidden="1">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hidden="1">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hidden="1">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hidden="1">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hidden="1">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hidden="1">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hidden="1">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hidden="1">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hidden="1">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hidden="1">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hidden="1">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hidden="1">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hidden="1">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hidden="1">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hidden="1">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hidden="1">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hidden="1">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hidden="1">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hidden="1">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hidden="1">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hidden="1">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hidden="1">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hidden="1">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hidden="1">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HDofhKZhnxBnYpS3L9hbskd184H2+2IVtHUD95/q8sLUNGDrYndaZJ6d821xBzcIUO5BXnOUvzbbz0AmFUh7XA==" saltValue="QaDz/6vv09RrfgdcatxVhA==" spinCount="100000" sheet="1" objects="1" scenarios="1" autoFilter="0"/>
  <autoFilter ref="A2:I1002" xr:uid="{00000000-0009-0000-0000-000007000000}">
    <filterColumn colId="2">
      <filters>
        <filter val="ÜÜRITAV PIND"/>
      </filters>
    </filterColumn>
    <filterColumn colId="3">
      <filters>
        <filter val="Laboratoorium"/>
      </filters>
    </filterColumn>
  </autoFilter>
  <conditionalFormatting sqref="AW3:BD48">
    <cfRule type="expression" dxfId="72" priority="2">
      <formula>AND($AW3&lt;&gt;"",$BF3="")</formula>
    </cfRule>
    <cfRule type="expression" dxfId="71" priority="3">
      <formula>$AW3&lt;&gt;""</formula>
    </cfRule>
  </conditionalFormatting>
  <conditionalFormatting sqref="BF3:BG50">
    <cfRule type="expression" dxfId="7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cols>
    <col min="1" max="1" width="37" style="11" bestFit="1" customWidth="1"/>
    <col min="2" max="2" width="56.42578125" style="12" customWidth="1"/>
    <col min="3" max="16384" width="9.140625" style="9"/>
  </cols>
  <sheetData>
    <row r="1" spans="1:3">
      <c r="A1" s="8" t="s">
        <v>13</v>
      </c>
      <c r="B1" s="49" t="s">
        <v>14</v>
      </c>
    </row>
    <row r="2" spans="1:3">
      <c r="A2" s="8" t="s">
        <v>15</v>
      </c>
      <c r="B2" s="49" t="s">
        <v>16</v>
      </c>
    </row>
    <row r="3" spans="1:3">
      <c r="A3" s="8" t="s">
        <v>17</v>
      </c>
      <c r="B3" s="49" t="s">
        <v>18</v>
      </c>
    </row>
    <row r="4" spans="1:3">
      <c r="A4" s="8" t="s">
        <v>19</v>
      </c>
      <c r="B4" s="65" t="s">
        <v>20</v>
      </c>
    </row>
    <row r="5" spans="1:3">
      <c r="A5" s="8" t="s">
        <v>21</v>
      </c>
      <c r="B5" s="49" t="s">
        <v>22</v>
      </c>
    </row>
    <row r="6" spans="1:3">
      <c r="A6" s="8" t="s">
        <v>23</v>
      </c>
      <c r="B6" s="49" t="s">
        <v>24</v>
      </c>
    </row>
    <row r="7" spans="1:3">
      <c r="A7" s="8" t="s">
        <v>25</v>
      </c>
      <c r="B7" s="50">
        <v>42736</v>
      </c>
      <c r="C7" s="26"/>
    </row>
    <row r="11" spans="1:3">
      <c r="A11" s="10" t="s">
        <v>26</v>
      </c>
      <c r="B11" s="10" t="s">
        <v>27</v>
      </c>
      <c r="C11" s="11"/>
    </row>
    <row r="12" spans="1:3" ht="18">
      <c r="A12" s="11" t="s">
        <v>28</v>
      </c>
      <c r="B12" s="51">
        <f>Eksplikatsioon_summad!B4</f>
        <v>1660</v>
      </c>
      <c r="C12" s="11"/>
    </row>
    <row r="13" spans="1:3" ht="18">
      <c r="A13" s="11" t="s">
        <v>29</v>
      </c>
      <c r="B13" s="51">
        <f>Eksplikatsioon_summad!B5</f>
        <v>6263.3000000000011</v>
      </c>
      <c r="C13" s="11"/>
    </row>
    <row r="14" spans="1:3" ht="18">
      <c r="A14" s="11" t="s">
        <v>30</v>
      </c>
      <c r="B14" s="51">
        <f>Eksplikatsioon_summad!B6</f>
        <v>0</v>
      </c>
      <c r="C14" s="11"/>
    </row>
    <row r="15" spans="1:3" ht="18">
      <c r="A15" s="11" t="s">
        <v>31</v>
      </c>
      <c r="B15" s="51">
        <f>Eksplikatsioon_summad!B7</f>
        <v>5533.7000000000007</v>
      </c>
      <c r="C15" s="11"/>
    </row>
    <row r="16" spans="1:3" ht="18">
      <c r="A16" s="11" t="s">
        <v>32</v>
      </c>
      <c r="B16" s="54">
        <f>Eksplikatsioon_summad!B8</f>
        <v>6766.0300000000007</v>
      </c>
    </row>
    <row r="17" spans="1:2" ht="18">
      <c r="A17" s="11" t="s">
        <v>33</v>
      </c>
      <c r="B17" s="54">
        <f>Eksplikatsioon_summad!B9</f>
        <v>7160.7000000000007</v>
      </c>
    </row>
    <row r="18" spans="1:2" ht="18">
      <c r="A18" s="48" t="s">
        <v>34</v>
      </c>
      <c r="B18" s="54">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69"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15</v>
      </c>
      <c r="B1" s="55" t="str">
        <f>IF('Hoone üldandmed'!B2="","",'Hoone üldandmed'!B2)</f>
        <v>Paldiski mnt 81</v>
      </c>
      <c r="C1" s="20"/>
      <c r="D1" s="20"/>
      <c r="E1" s="20"/>
      <c r="F1" s="20"/>
      <c r="G1" s="20"/>
      <c r="H1" s="20"/>
      <c r="I1" s="20"/>
      <c r="J1" s="20"/>
      <c r="K1" s="20"/>
      <c r="L1" s="20"/>
      <c r="M1" s="20"/>
      <c r="N1" s="20"/>
      <c r="O1" s="20"/>
      <c r="P1" s="20"/>
      <c r="Q1" s="20"/>
      <c r="R1" s="20"/>
      <c r="S1" s="20"/>
      <c r="T1" s="20"/>
      <c r="U1" s="20"/>
      <c r="V1" s="20"/>
      <c r="W1" s="20"/>
      <c r="X1" s="20"/>
      <c r="Y1" s="20"/>
      <c r="Z1" s="20"/>
      <c r="AA1" s="20"/>
      <c r="AC1" s="20" t="s">
        <v>35</v>
      </c>
    </row>
    <row r="3" spans="1:31">
      <c r="A3" s="10" t="s">
        <v>36</v>
      </c>
    </row>
    <row r="4" spans="1:31">
      <c r="A4" s="21" t="s">
        <v>37</v>
      </c>
      <c r="B4" s="56">
        <v>1660</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38</v>
      </c>
      <c r="B5" s="51">
        <f>SUMIF(A:A,"Korruse netopind (KNP):",B:B)</f>
        <v>6263.3000000000011</v>
      </c>
    </row>
    <row r="6" spans="1:31">
      <c r="A6" s="21" t="s">
        <v>39</v>
      </c>
      <c r="B6" s="51">
        <f>SUMIF(A:A,"Korruse suletud netopind (KSNP):",B:B)</f>
        <v>0</v>
      </c>
    </row>
    <row r="7" spans="1:31">
      <c r="A7" s="21" t="s">
        <v>40</v>
      </c>
      <c r="B7" s="51">
        <f>SUMIF(A:A,"Korruse üüritav pind (KÜP):",B:B)</f>
        <v>5533.7000000000007</v>
      </c>
    </row>
    <row r="8" spans="1:31">
      <c r="A8" s="21" t="s">
        <v>41</v>
      </c>
      <c r="B8" s="51">
        <f>SUMIF(A:A,"Korruse kasulik pind (KKP):",B:B)</f>
        <v>6766.0300000000007</v>
      </c>
    </row>
    <row r="9" spans="1:31">
      <c r="A9" s="21" t="s">
        <v>42</v>
      </c>
      <c r="B9" s="51">
        <f>SUMIF(A:A,"Korruse brutopind (KBP):",B:B)</f>
        <v>7160.7000000000007</v>
      </c>
    </row>
    <row r="10" spans="1:31">
      <c r="A10" s="21" t="s">
        <v>43</v>
      </c>
      <c r="B10" s="56">
        <v>36354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0. Korrus</v>
      </c>
      <c r="AC13" s="23">
        <f>IFERROR(IF(FIND(".",A13)=3,LEFT(A13,2),LEFT(A13,1))*1,"")</f>
        <v>0</v>
      </c>
      <c r="AE13" s="20"/>
    </row>
    <row r="14" spans="1:31">
      <c r="A14" s="21" t="str">
        <f>IF(A13="","",Tabelid!D2)</f>
        <v>Korruse üüritav pind (KÜP):</v>
      </c>
      <c r="B14" s="51">
        <f>IF(A14="","",SUMIFS(Eksplikatsioon!F:F,Eksplikatsioon!A:A,AC14,Eksplikatsioon!C:C,Tabelid!E2))</f>
        <v>51.5</v>
      </c>
      <c r="AC14" s="23">
        <f>AC13</f>
        <v>0</v>
      </c>
    </row>
    <row r="15" spans="1:31">
      <c r="A15" s="21" t="str">
        <f>IF(A14="","",Tabelid!D3)</f>
        <v>Korruse vertikaalsete ühendusteede pind (KÜTP):</v>
      </c>
      <c r="B15" s="51">
        <f>IF(A15="","",SUMIFS(Eksplikatsioon!F:F,Eksplikatsioon!A:A,AC15,Eksplikatsioon!C:C,Tabelid!E3))</f>
        <v>0</v>
      </c>
      <c r="D15" s="41"/>
      <c r="AC15" s="23">
        <f t="shared" ref="AC15:AC22" si="0">AC14</f>
        <v>0</v>
      </c>
    </row>
    <row r="16" spans="1:31">
      <c r="A16" s="21" t="str">
        <f>IF(A15="","",Tabelid!D4)</f>
        <v>Korruse tehnopind (KTRP):</v>
      </c>
      <c r="B16" s="51">
        <f>IF(A16="","",SUMIFS(Eksplikatsioon!F:F,Eksplikatsioon!A:A,AC16,Eksplikatsioon!C:C,Tabelid!E4))</f>
        <v>38.5</v>
      </c>
      <c r="D16" s="41"/>
      <c r="AC16" s="23">
        <f t="shared" si="0"/>
        <v>0</v>
      </c>
    </row>
    <row r="17" spans="1:29">
      <c r="A17" s="21" t="str">
        <f>IF(A16="","",Tabelid!D5)</f>
        <v>Korruse netopind (KNP):</v>
      </c>
      <c r="B17" s="51">
        <f>IF(A17="","",SUM(B14:B16)+B22)</f>
        <v>90</v>
      </c>
      <c r="D17" s="41"/>
      <c r="E17" s="28"/>
      <c r="AC17" s="23">
        <f t="shared" si="0"/>
        <v>0</v>
      </c>
    </row>
    <row r="18" spans="1:29">
      <c r="A18" s="21" t="str">
        <f>IF(A17="","",Tabelid!D6)</f>
        <v>Korruse suletud netopind (KSNP):</v>
      </c>
      <c r="B18" s="51">
        <f>IF(A18="","",SUMIFS(Eksplikatsioon!G:G,Eksplikatsioon!A:A,AC18))</f>
        <v>0</v>
      </c>
      <c r="D18" s="41"/>
      <c r="AC18" s="23">
        <f>AC17</f>
        <v>0</v>
      </c>
    </row>
    <row r="19" spans="1:29">
      <c r="A19" s="21" t="str">
        <f>IF(A17="","",Tabelid!D7)</f>
        <v>Korruse kasulik pind (KKP):</v>
      </c>
      <c r="B19" s="56">
        <v>92.8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c r="A20" s="21" t="str">
        <f>IF(A19="","",Tabelid!D8)</f>
        <v>Korruse brutopind (KBP):</v>
      </c>
      <c r="B20" s="56">
        <v>117.4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c r="A21" s="21" t="str">
        <f>IF(A20="","",Tabelid!D9)</f>
        <v>Korruse avatud netopind (KANP):</v>
      </c>
      <c r="B21" s="51">
        <f>IF(A21="","",SUMIFS(Eksplikatsioon!F:F,Eksplikatsioon!A:A,AC21,Eksplikatsioon!C:C,Tabelid!E9))</f>
        <v>0</v>
      </c>
      <c r="D21" s="41"/>
      <c r="AC21" s="23">
        <f t="shared" si="0"/>
        <v>0</v>
      </c>
    </row>
    <row r="22" spans="1:29">
      <c r="A22" s="21" t="str">
        <f>IF(A21="","",Tabelid!D10)</f>
        <v>Korruse passiivne vakantsus (KPV):</v>
      </c>
      <c r="B22" s="51">
        <f>IF(A22="","",SUMIFS(Eksplikatsioon!F:F,Eksplikatsioon!A:A,AC22,Eksplikatsioon!C:C,Tabelid!E10))</f>
        <v>0</v>
      </c>
      <c r="D22" s="41"/>
      <c r="AC22" s="23">
        <f t="shared" si="0"/>
        <v>0</v>
      </c>
    </row>
    <row r="23" spans="1:29">
      <c r="A23" s="10" t="str">
        <f>IF(COUNTIF(Tabelid!G:G,TRUE)/10-Tabelid!H11&gt;0,MIN(Tabelid!F:F)+Tabelid!H11&amp;"."&amp;" Korrus","")</f>
        <v>1. Korrus</v>
      </c>
      <c r="D23" s="41"/>
      <c r="AC23" s="23">
        <f>IFERROR(IF(FIND(".",A23)=3,LEFT(A23,2),LEFT(A23,1))*1,"")</f>
        <v>1</v>
      </c>
    </row>
    <row r="24" spans="1:29">
      <c r="A24" s="21" t="str">
        <f>IF(A23="","",Tabelid!D12)</f>
        <v>Korruse üüritav pind (KÜP):</v>
      </c>
      <c r="B24" s="51">
        <f>IF(A24="","",SUMIFS(Eksplikatsioon!F:F,Eksplikatsioon!A:A,AC24,Eksplikatsioon!C:C,Tabelid!E12))</f>
        <v>1176.4000000000001</v>
      </c>
      <c r="D24" s="41"/>
      <c r="AC24" s="23">
        <f>AC23</f>
        <v>1</v>
      </c>
    </row>
    <row r="25" spans="1:29">
      <c r="A25" s="21" t="str">
        <f>IF(A24="","",Tabelid!D13)</f>
        <v>Korruse vertikaalsete ühendusteede pind (KÜTP):</v>
      </c>
      <c r="B25" s="51">
        <f>IF(A25="","",SUMIFS(Eksplikatsioon!F:F,Eksplikatsioon!A:A,AC25,Eksplikatsioon!C:C,Tabelid!E13))</f>
        <v>44.000000000000007</v>
      </c>
      <c r="D25" s="41"/>
      <c r="AC25" s="23">
        <f t="shared" ref="AC25:AC32" si="1">AC24</f>
        <v>1</v>
      </c>
    </row>
    <row r="26" spans="1:29">
      <c r="A26" s="21" t="str">
        <f>IF(A25="","",Tabelid!D14)</f>
        <v>Korruse tehnopind (KTRP):</v>
      </c>
      <c r="B26" s="51">
        <f>IF(A26="","",SUMIFS(Eksplikatsioon!F:F,Eksplikatsioon!A:A,AC26,Eksplikatsioon!C:C,Tabelid!E14))</f>
        <v>72.199999999999989</v>
      </c>
      <c r="D26" s="41"/>
      <c r="AC26" s="23">
        <f t="shared" si="1"/>
        <v>1</v>
      </c>
    </row>
    <row r="27" spans="1:29">
      <c r="A27" s="21" t="str">
        <f>IF(A26="","",Tabelid!D15)</f>
        <v>Korruse netopind (KNP):</v>
      </c>
      <c r="B27" s="51">
        <f>IF(A27="","",SUM(B24:B26)+B32)</f>
        <v>1292.6000000000001</v>
      </c>
      <c r="D27" s="41"/>
      <c r="AC27" s="23">
        <f t="shared" si="1"/>
        <v>1</v>
      </c>
    </row>
    <row r="28" spans="1:29">
      <c r="A28" s="21" t="str">
        <f>IF(A27="","",Tabelid!D16)</f>
        <v>Korruse suletud netopind (KSNP):</v>
      </c>
      <c r="B28" s="51">
        <f>IF(A28="","",SUMIFS(Eksplikatsioon!G:G,Eksplikatsioon!A:A,AC28))</f>
        <v>0</v>
      </c>
      <c r="D28" s="41"/>
      <c r="AC28" s="23">
        <f>AC27</f>
        <v>1</v>
      </c>
    </row>
    <row r="29" spans="1:29">
      <c r="A29" s="21" t="str">
        <f>IF(A27="","",Tabelid!D17)</f>
        <v>Korruse kasulik pind (KKP):</v>
      </c>
      <c r="B29" s="56">
        <v>1405.3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c r="A30" s="21" t="str">
        <f>IF(A29="","",Tabelid!D18)</f>
        <v>Korruse brutopind (KBP):</v>
      </c>
      <c r="B30" s="56">
        <v>1498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c r="A31" s="21" t="str">
        <f>IF(A30="","",Tabelid!D19)</f>
        <v>Korruse avatud netopind (KANP):</v>
      </c>
      <c r="B31" s="51">
        <f>IF(A31="","",SUMIFS(Eksplikatsioon!F:F,Eksplikatsioon!A:A,AC31,Eksplikatsioon!C:C,Tabelid!E19))</f>
        <v>162</v>
      </c>
      <c r="AC31" s="23">
        <f t="shared" si="1"/>
        <v>1</v>
      </c>
    </row>
    <row r="32" spans="1:29">
      <c r="A32" s="21" t="str">
        <f>IF(A31="","",Tabelid!D20)</f>
        <v>Korruse passiivne vakantsus (KPV):</v>
      </c>
      <c r="B32" s="51">
        <f>IF(A32="","",SUMIFS(Eksplikatsioon!F:F,Eksplikatsioon!A:A,AC32,Eksplikatsioon!C:C,Tabelid!E20))</f>
        <v>0</v>
      </c>
      <c r="AC32" s="23">
        <f t="shared" si="1"/>
        <v>1</v>
      </c>
    </row>
    <row r="33" spans="1:29">
      <c r="A33" s="10" t="str">
        <f>IF(COUNTIF(Tabelid!G:G,TRUE)/10-Tabelid!H21&gt;0,MIN(Tabelid!F:F)+Tabelid!H21&amp;"."&amp;" Korrus","")</f>
        <v>2. Korrus</v>
      </c>
      <c r="AC33" s="23">
        <f>IFERROR(IF(FIND(".",A33)=3,LEFT(A33,2),LEFT(A33,1))*1,"")</f>
        <v>2</v>
      </c>
    </row>
    <row r="34" spans="1:29">
      <c r="A34" s="21" t="str">
        <f>IF(A33="","",Tabelid!D22)</f>
        <v>Korruse üüritav pind (KÜP):</v>
      </c>
      <c r="B34" s="51">
        <f>IF(A34="","",SUMIFS(Eksplikatsioon!F:F,Eksplikatsioon!A:A,AC34,Eksplikatsioon!C:C,Tabelid!E22))</f>
        <v>1105.6999999999998</v>
      </c>
      <c r="AC34" s="23">
        <f>AC33</f>
        <v>2</v>
      </c>
    </row>
    <row r="35" spans="1:29">
      <c r="A35" s="21" t="str">
        <f>IF(A34="","",Tabelid!D23)</f>
        <v>Korruse vertikaalsete ühendusteede pind (KÜTP):</v>
      </c>
      <c r="B35" s="51">
        <f>IF(A35="","",SUMIFS(Eksplikatsioon!F:F,Eksplikatsioon!A:A,AC35,Eksplikatsioon!C:C,Tabelid!E23))</f>
        <v>103.40000000000002</v>
      </c>
      <c r="AC35" s="23">
        <f t="shared" ref="AC35:AC42" si="2">AC34</f>
        <v>2</v>
      </c>
    </row>
    <row r="36" spans="1:29">
      <c r="A36" s="21" t="str">
        <f>IF(A35="","",Tabelid!D24)</f>
        <v>Korruse tehnopind (KTRP):</v>
      </c>
      <c r="B36" s="51">
        <f>IF(A36="","",SUMIFS(Eksplikatsioon!F:F,Eksplikatsioon!A:A,AC36,Eksplikatsioon!C:C,Tabelid!E24))</f>
        <v>4.4000000000000004</v>
      </c>
      <c r="AC36" s="23">
        <f t="shared" si="2"/>
        <v>2</v>
      </c>
    </row>
    <row r="37" spans="1:29">
      <c r="A37" s="21" t="str">
        <f>IF(A36="","",Tabelid!D25)</f>
        <v>Korruse netopind (KNP):</v>
      </c>
      <c r="B37" s="51">
        <f>IF(A37="","",SUM(B34:B36)+B42)</f>
        <v>1213.5</v>
      </c>
      <c r="AC37" s="23">
        <f t="shared" si="2"/>
        <v>2</v>
      </c>
    </row>
    <row r="38" spans="1:29">
      <c r="A38" s="21" t="str">
        <f>IF(A37="","",Tabelid!D26)</f>
        <v>Korruse suletud netopind (KSNP):</v>
      </c>
      <c r="B38" s="51">
        <f>IF(A38="","",SUMIFS(Eksplikatsioon!G:G,Eksplikatsioon!A:A,AC38))</f>
        <v>0</v>
      </c>
      <c r="AC38" s="23">
        <f>AC37</f>
        <v>2</v>
      </c>
    </row>
    <row r="39" spans="1:29">
      <c r="A39" s="21" t="str">
        <f>IF(A37="","",Tabelid!D27)</f>
        <v>Korruse kasulik pind (KKP):</v>
      </c>
      <c r="B39" s="56">
        <v>1408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c r="A40" s="21" t="str">
        <f>IF(A39="","",Tabelid!D28)</f>
        <v>Korruse brutopind (KBP):</v>
      </c>
      <c r="B40" s="56">
        <v>1498.1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c r="A41" s="21" t="str">
        <f>IF(A40="","",Tabelid!D29)</f>
        <v>Korruse avatud netopind (KANP):</v>
      </c>
      <c r="B41" s="51">
        <f>IF(A41="","",SUMIFS(Eksplikatsioon!F:F,Eksplikatsioon!A:A,AC41,Eksplikatsioon!C:C,Tabelid!E29))</f>
        <v>0</v>
      </c>
      <c r="AC41" s="23">
        <f t="shared" si="2"/>
        <v>2</v>
      </c>
    </row>
    <row r="42" spans="1:29">
      <c r="A42" s="21" t="str">
        <f>IF(A41="","",Tabelid!D30)</f>
        <v>Korruse passiivne vakantsus (KPV):</v>
      </c>
      <c r="B42" s="51">
        <f>IF(A42="","",SUMIFS(Eksplikatsioon!F:F,Eksplikatsioon!A:A,AC42,Eksplikatsioon!C:C,Tabelid!E30))</f>
        <v>0</v>
      </c>
      <c r="AC42" s="23">
        <f t="shared" si="2"/>
        <v>2</v>
      </c>
    </row>
    <row r="43" spans="1:29">
      <c r="A43" s="10" t="str">
        <f>IF(COUNTIF(Tabelid!G:G,TRUE)/10-Tabelid!H31&gt;0,MIN(Tabelid!F:F)+Tabelid!H31&amp;"."&amp;" Korrus","")</f>
        <v>3. Korrus</v>
      </c>
      <c r="AC43" s="23">
        <f>IFERROR(IF(FIND(".",A43)=3,LEFT(A43,2),LEFT(A43,1))*1,"")</f>
        <v>3</v>
      </c>
    </row>
    <row r="44" spans="1:29">
      <c r="A44" s="21" t="str">
        <f>IF(A43="","",Tabelid!D32)</f>
        <v>Korruse üüritav pind (KÜP):</v>
      </c>
      <c r="B44" s="51">
        <f>IF(A44="","",SUMIFS(Eksplikatsioon!F:F,Eksplikatsioon!A:A,AC44,Eksplikatsioon!C:C,Tabelid!E32))</f>
        <v>1268.7</v>
      </c>
      <c r="AC44" s="23">
        <f>AC43</f>
        <v>3</v>
      </c>
    </row>
    <row r="45" spans="1:29">
      <c r="A45" s="21" t="str">
        <f>IF(A44="","",Tabelid!D33)</f>
        <v>Korruse vertikaalsete ühendusteede pind (KÜTP):</v>
      </c>
      <c r="B45" s="51">
        <f>IF(A45="","",SUMIFS(Eksplikatsioon!F:F,Eksplikatsioon!A:A,AC45,Eksplikatsioon!C:C,Tabelid!E33))</f>
        <v>54.3</v>
      </c>
      <c r="AC45" s="23">
        <f t="shared" ref="AC45:AC52" si="3">AC44</f>
        <v>3</v>
      </c>
    </row>
    <row r="46" spans="1:29">
      <c r="A46" s="21" t="str">
        <f>IF(A45="","",Tabelid!D34)</f>
        <v>Korruse tehnopind (KTRP):</v>
      </c>
      <c r="B46" s="51">
        <f>IF(A46="","",SUMIFS(Eksplikatsioon!F:F,Eksplikatsioon!A:A,AC46,Eksplikatsioon!C:C,Tabelid!E34))</f>
        <v>213.3</v>
      </c>
      <c r="AC46" s="23">
        <f t="shared" si="3"/>
        <v>3</v>
      </c>
    </row>
    <row r="47" spans="1:29">
      <c r="A47" s="21" t="str">
        <f>IF(A46="","",Tabelid!D35)</f>
        <v>Korruse netopind (KNP):</v>
      </c>
      <c r="B47" s="51">
        <f>IF(A47="","",SUM(B44:B46)+B52)</f>
        <v>1536.3</v>
      </c>
      <c r="AC47" s="23">
        <f t="shared" si="3"/>
        <v>3</v>
      </c>
    </row>
    <row r="48" spans="1:29">
      <c r="A48" s="21" t="str">
        <f>IF(A47="","",Tabelid!D36)</f>
        <v>Korruse suletud netopind (KSNP):</v>
      </c>
      <c r="B48" s="51">
        <f>IF(A48="","",SUMIFS(Eksplikatsioon!G:G,Eksplikatsioon!A:A,AC48))</f>
        <v>0</v>
      </c>
      <c r="AC48" s="23">
        <f>AC47</f>
        <v>3</v>
      </c>
    </row>
    <row r="49" spans="1:29">
      <c r="A49" s="21" t="str">
        <f>IF(A47="","",Tabelid!D37)</f>
        <v>Korruse kasulik pind (KKP):</v>
      </c>
      <c r="B49" s="56">
        <v>1592.2</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c r="A50" s="21" t="str">
        <f>IF(A49="","",Tabelid!D38)</f>
        <v>Korruse brutopind (KBP):</v>
      </c>
      <c r="B50" s="56">
        <v>1656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c r="A51" s="21" t="str">
        <f>IF(A50="","",Tabelid!D39)</f>
        <v>Korruse avatud netopind (KANP):</v>
      </c>
      <c r="B51" s="51">
        <f>IF(A51="","",SUMIFS(Eksplikatsioon!F:F,Eksplikatsioon!A:A,AC51,Eksplikatsioon!C:C,Tabelid!E39))</f>
        <v>0</v>
      </c>
      <c r="AC51" s="23">
        <f t="shared" si="3"/>
        <v>3</v>
      </c>
    </row>
    <row r="52" spans="1:29">
      <c r="A52" s="21" t="str">
        <f>IF(A51="","",Tabelid!D40)</f>
        <v>Korruse passiivne vakantsus (KPV):</v>
      </c>
      <c r="B52" s="51">
        <f>IF(A52="","",SUMIFS(Eksplikatsioon!F:F,Eksplikatsioon!A:A,AC52,Eksplikatsioon!C:C,Tabelid!E40))</f>
        <v>0</v>
      </c>
      <c r="AC52" s="23">
        <f t="shared" si="3"/>
        <v>3</v>
      </c>
    </row>
    <row r="53" spans="1:29">
      <c r="A53" s="10" t="str">
        <f>IF(COUNTIF(Tabelid!G:G,TRUE)/10-Tabelid!H41&gt;0,MIN(Tabelid!F:F)+Tabelid!H41&amp;"."&amp;" Korrus","")</f>
        <v>4. Korrus</v>
      </c>
      <c r="AC53" s="23">
        <f>IFERROR(IF(FIND(".",A53)=3,LEFT(A53,2),LEFT(A53,1))*1,"")</f>
        <v>4</v>
      </c>
    </row>
    <row r="54" spans="1:29">
      <c r="A54" s="21" t="str">
        <f>IF(A53="","",Tabelid!D42)</f>
        <v>Korruse üüritav pind (KÜP):</v>
      </c>
      <c r="B54" s="51">
        <f>IF(A54="","",SUMIFS(Eksplikatsioon!F:F,Eksplikatsioon!A:A,AC54,Eksplikatsioon!C:C,Tabelid!E42))</f>
        <v>1019.3000000000001</v>
      </c>
      <c r="AC54" s="23">
        <f>AC53</f>
        <v>4</v>
      </c>
    </row>
    <row r="55" spans="1:29">
      <c r="A55" s="21" t="str">
        <f>IF(A54="","",Tabelid!D43)</f>
        <v>Korruse vertikaalsete ühendusteede pind (KÜTP):</v>
      </c>
      <c r="B55" s="51">
        <f>IF(A55="","",SUMIFS(Eksplikatsioon!F:F,Eksplikatsioon!A:A,AC55,Eksplikatsioon!C:C,Tabelid!E43))</f>
        <v>60.8</v>
      </c>
      <c r="AC55" s="23">
        <f t="shared" ref="AC55:AC62" si="4">AC54</f>
        <v>4</v>
      </c>
    </row>
    <row r="56" spans="1:29">
      <c r="A56" s="21" t="str">
        <f>IF(A55="","",Tabelid!D44)</f>
        <v>Korruse tehnopind (KTRP):</v>
      </c>
      <c r="B56" s="51">
        <f>IF(A56="","",SUMIFS(Eksplikatsioon!F:F,Eksplikatsioon!A:A,AC56,Eksplikatsioon!C:C,Tabelid!E44))</f>
        <v>4.7</v>
      </c>
      <c r="AC56" s="23">
        <f t="shared" si="4"/>
        <v>4</v>
      </c>
    </row>
    <row r="57" spans="1:29">
      <c r="A57" s="21" t="str">
        <f>IF(A56="","",Tabelid!D45)</f>
        <v>Korruse netopind (KNP):</v>
      </c>
      <c r="B57" s="51">
        <f>IF(A57="","",SUM(B54:B56)+B62)</f>
        <v>1084.8000000000002</v>
      </c>
      <c r="AC57" s="23">
        <f t="shared" si="4"/>
        <v>4</v>
      </c>
    </row>
    <row r="58" spans="1:29">
      <c r="A58" s="21" t="str">
        <f>IF(A57="","",Tabelid!D46)</f>
        <v>Korruse suletud netopind (KSNP):</v>
      </c>
      <c r="B58" s="51">
        <f>IF(A58="","",SUMIFS(Eksplikatsioon!G:G,Eksplikatsioon!A:A,AC58))</f>
        <v>0</v>
      </c>
      <c r="AC58" s="23">
        <f>AC57</f>
        <v>4</v>
      </c>
    </row>
    <row r="59" spans="1:29">
      <c r="A59" s="21" t="str">
        <f>IF(A57="","",Tabelid!D47)</f>
        <v>Korruse kasulik pind (KKP):</v>
      </c>
      <c r="B59" s="56">
        <v>1134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c r="A60" s="21" t="str">
        <f>IF(A59="","",Tabelid!D48)</f>
        <v>Korruse brutopind (KBP):</v>
      </c>
      <c r="B60" s="56">
        <v>1195.8</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c r="A61" s="21" t="str">
        <f>IF(A60="","",Tabelid!D49)</f>
        <v>Korruse avatud netopind (KANP):</v>
      </c>
      <c r="B61" s="51">
        <f>IF(A61="","",SUMIFS(Eksplikatsioon!F:F,Eksplikatsioon!A:A,AC61,Eksplikatsioon!C:C,Tabelid!E49))</f>
        <v>446.3</v>
      </c>
      <c r="AC61" s="23">
        <f t="shared" si="4"/>
        <v>4</v>
      </c>
    </row>
    <row r="62" spans="1:29">
      <c r="A62" s="21" t="str">
        <f>IF(A61="","",Tabelid!D50)</f>
        <v>Korruse passiivne vakantsus (KPV):</v>
      </c>
      <c r="B62" s="51">
        <f>IF(A62="","",SUMIFS(Eksplikatsioon!F:F,Eksplikatsioon!A:A,AC62,Eksplikatsioon!C:C,Tabelid!E50))</f>
        <v>0</v>
      </c>
      <c r="AC62" s="23">
        <f t="shared" si="4"/>
        <v>4</v>
      </c>
    </row>
    <row r="63" spans="1:29">
      <c r="A63" s="10" t="str">
        <f>IF(COUNTIF(Tabelid!G:G,TRUE)/10-Tabelid!H51&gt;0,MIN(Tabelid!F:F)+Tabelid!H51&amp;"."&amp;" Korrus","")</f>
        <v>5. Korrus</v>
      </c>
      <c r="AC63" s="23">
        <f>IFERROR(IF(FIND(".",A63)=3,LEFT(A63,2),LEFT(A63,1))*1,"")</f>
        <v>5</v>
      </c>
    </row>
    <row r="64" spans="1:29">
      <c r="A64" s="21" t="str">
        <f>IF(A63="","",Tabelid!D52)</f>
        <v>Korruse üüritav pind (KÜP):</v>
      </c>
      <c r="B64" s="51">
        <f>IF(A64="","",SUMIFS(Eksplikatsioon!F:F,Eksplikatsioon!A:A,AC64,Eksplikatsioon!C:C,Tabelid!E52))</f>
        <v>912.09999999999991</v>
      </c>
      <c r="AC64" s="23">
        <f>AC63</f>
        <v>5</v>
      </c>
    </row>
    <row r="65" spans="1:29">
      <c r="A65" s="21" t="str">
        <f>IF(A64="","",Tabelid!D53)</f>
        <v>Korruse vertikaalsete ühendusteede pind (KÜTP):</v>
      </c>
      <c r="B65" s="51">
        <f>IF(A65="","",SUMIFS(Eksplikatsioon!F:F,Eksplikatsioon!A:A,AC65,Eksplikatsioon!C:C,Tabelid!E53))</f>
        <v>62.3</v>
      </c>
      <c r="AC65" s="23">
        <f t="shared" ref="AC65:AC72" si="5">AC64</f>
        <v>5</v>
      </c>
    </row>
    <row r="66" spans="1:29">
      <c r="A66" s="21" t="str">
        <f>IF(A65="","",Tabelid!D54)</f>
        <v>Korruse tehnopind (KTRP):</v>
      </c>
      <c r="B66" s="51">
        <f>IF(A66="","",SUMIFS(Eksplikatsioon!F:F,Eksplikatsioon!A:A,AC66,Eksplikatsioon!C:C,Tabelid!E54))</f>
        <v>71.7</v>
      </c>
      <c r="AC66" s="23">
        <f t="shared" si="5"/>
        <v>5</v>
      </c>
    </row>
    <row r="67" spans="1:29">
      <c r="A67" s="21" t="str">
        <f>IF(A66="","",Tabelid!D55)</f>
        <v>Korruse netopind (KNP):</v>
      </c>
      <c r="B67" s="51">
        <f>IF(A67="","",SUM(B64:B66)+B72)</f>
        <v>1046.0999999999999</v>
      </c>
      <c r="AC67" s="23">
        <f t="shared" si="5"/>
        <v>5</v>
      </c>
    </row>
    <row r="68" spans="1:29">
      <c r="A68" s="21" t="str">
        <f>IF(A67="","",Tabelid!D56)</f>
        <v>Korruse suletud netopind (KSNP):</v>
      </c>
      <c r="B68" s="51">
        <f>IF(A68="","",SUMIFS(Eksplikatsioon!G:G,Eksplikatsioon!A:A,AC68))</f>
        <v>0</v>
      </c>
      <c r="AC68" s="23">
        <f>AC67</f>
        <v>5</v>
      </c>
    </row>
    <row r="69" spans="1:29">
      <c r="A69" s="21" t="str">
        <f>IF(A67="","",Tabelid!D57)</f>
        <v>Korruse kasulik pind (KKP):</v>
      </c>
      <c r="B69" s="56">
        <v>1133.73</v>
      </c>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5</v>
      </c>
    </row>
    <row r="70" spans="1:29">
      <c r="A70" s="21" t="str">
        <f>IF(A69="","",Tabelid!D58)</f>
        <v>Korruse brutopind (KBP):</v>
      </c>
      <c r="B70" s="56">
        <v>1195.4000000000001</v>
      </c>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5</v>
      </c>
    </row>
    <row r="71" spans="1:29">
      <c r="A71" s="21" t="str">
        <f>IF(A70="","",Tabelid!D59)</f>
        <v>Korruse avatud netopind (KANP):</v>
      </c>
      <c r="B71" s="51">
        <f>IF(A71="","",SUMIFS(Eksplikatsioon!F:F,Eksplikatsioon!A:A,AC71,Eksplikatsioon!C:C,Tabelid!E59))</f>
        <v>0</v>
      </c>
      <c r="AC71" s="23">
        <f t="shared" si="5"/>
        <v>5</v>
      </c>
    </row>
    <row r="72" spans="1:29">
      <c r="A72" s="21" t="str">
        <f>IF(A71="","",Tabelid!D60)</f>
        <v>Korruse passiivne vakantsus (KPV):</v>
      </c>
      <c r="B72" s="51">
        <f>IF(A72="","",SUMIFS(Eksplikatsioon!F:F,Eksplikatsioon!A:A,AC72,Eksplikatsioon!C:C,Tabelid!E60))</f>
        <v>0</v>
      </c>
      <c r="AC72" s="23">
        <f t="shared" si="5"/>
        <v>5</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4"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c r="A1" s="8" t="s">
        <v>15</v>
      </c>
      <c r="B1" s="13" t="str">
        <f>IF('Hoone üldandmed'!B2="","",'Hoone üldandmed'!B2)</f>
        <v>Paldiski mnt 81</v>
      </c>
      <c r="H1" s="35"/>
    </row>
    <row r="2" spans="1:37">
      <c r="O2" s="33" t="s">
        <v>44</v>
      </c>
      <c r="P2" s="33"/>
      <c r="Q2" s="33"/>
      <c r="R2" s="33"/>
      <c r="S2" s="33"/>
      <c r="T2" s="33"/>
      <c r="U2" s="33"/>
      <c r="V2" s="33"/>
      <c r="W2" s="33"/>
      <c r="X2" s="33"/>
      <c r="Y2" s="33"/>
      <c r="Z2" s="33"/>
      <c r="AA2" s="33"/>
      <c r="AB2" s="33"/>
      <c r="AC2" s="33"/>
      <c r="AD2" s="33"/>
      <c r="AE2" s="33"/>
      <c r="AF2" s="33"/>
      <c r="AG2" s="33"/>
    </row>
    <row r="3" spans="1:37" ht="43.5" customHeight="1">
      <c r="A3" s="16" t="s">
        <v>45</v>
      </c>
      <c r="B3" s="17" t="s">
        <v>46</v>
      </c>
      <c r="C3" s="16" t="s">
        <v>47</v>
      </c>
      <c r="D3" s="16" t="s">
        <v>48</v>
      </c>
      <c r="E3" s="16" t="s">
        <v>49</v>
      </c>
      <c r="F3" s="52" t="s">
        <v>50</v>
      </c>
      <c r="G3" s="52" t="s">
        <v>51</v>
      </c>
      <c r="H3" s="16" t="s">
        <v>52</v>
      </c>
      <c r="I3" s="16" t="s">
        <v>53</v>
      </c>
      <c r="J3" s="66" t="s">
        <v>54</v>
      </c>
      <c r="K3" s="16" t="s">
        <v>2</v>
      </c>
      <c r="L3" s="16" t="s">
        <v>3</v>
      </c>
      <c r="M3" s="16" t="s">
        <v>55</v>
      </c>
      <c r="N3" s="16"/>
      <c r="O3" s="30" t="str">
        <f ca="1">IF(INDIRECT("'Lepingu lisa'!R"&amp;COLUMN()-10&amp;"C49",FALSE)="","",INDIRECT("'Lepingu lisa'!R"&amp;COLUMN()-12&amp;"C49",FALSE))</f>
        <v>Terviseamet</v>
      </c>
      <c r="P3" s="30" t="str">
        <f t="shared" ref="P3:AG3" ca="1" si="0">IF(INDIRECT("'Lepingu lisa'!R"&amp;COLUMN()-10&amp;"C49",FALSE)="","",INDIRECT("'Lepingu lisa'!R"&amp;COLUMN()-12&amp;"C49",FALSE))</f>
        <v>Ravimiamet</v>
      </c>
      <c r="Q3" s="30" t="str">
        <f t="shared" ca="1" si="0"/>
        <v>Aktiivne vakantsus</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20</v>
      </c>
      <c r="B4" s="19" t="s">
        <v>56</v>
      </c>
      <c r="C4" s="18" t="s">
        <v>57</v>
      </c>
      <c r="D4" s="18" t="s">
        <v>58</v>
      </c>
      <c r="E4" s="18" t="s">
        <v>59</v>
      </c>
      <c r="F4" s="53">
        <v>51.5</v>
      </c>
      <c r="G4" s="53"/>
      <c r="H4" s="18"/>
      <c r="I4" s="11" t="str">
        <f>LEFT(Tabel1[[#This Row],[Ruumi tüüp (TALO Tüüpruumide nimestik)]],2)</f>
        <v>55</v>
      </c>
      <c r="J4" s="22" t="s">
        <v>4</v>
      </c>
      <c r="K4" s="18" t="s">
        <v>10</v>
      </c>
      <c r="L4" s="11" t="str">
        <f>IFERROR(VLOOKUP(Tabel1[[#This Row],[Üürnik]],'Lepingu lisa'!$AW$3:$AX$22,2,FALSE),"")</f>
        <v>PALDISKI MNT _03</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c r="A5" s="18" t="s">
        <v>20</v>
      </c>
      <c r="B5" s="19" t="s">
        <v>60</v>
      </c>
      <c r="C5" s="18" t="s">
        <v>61</v>
      </c>
      <c r="D5" s="18" t="s">
        <v>62</v>
      </c>
      <c r="E5" s="18" t="s">
        <v>63</v>
      </c>
      <c r="F5" s="53">
        <v>21.4</v>
      </c>
      <c r="G5" s="53"/>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c r="A6" s="18" t="s">
        <v>20</v>
      </c>
      <c r="B6" s="19" t="s">
        <v>64</v>
      </c>
      <c r="C6" s="18" t="s">
        <v>61</v>
      </c>
      <c r="D6" s="18" t="s">
        <v>65</v>
      </c>
      <c r="E6" s="18" t="s">
        <v>66</v>
      </c>
      <c r="F6" s="53">
        <v>11.1</v>
      </c>
      <c r="G6" s="53"/>
      <c r="H6" s="18"/>
      <c r="I6" s="11" t="str">
        <f>LEFT(Tabel1[[#This Row],[Ruumi tüüp (TALO Tüüpruumide nimestik)]],2)</f>
        <v>99</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c r="A7" s="18" t="s">
        <v>20</v>
      </c>
      <c r="B7" s="19" t="s">
        <v>67</v>
      </c>
      <c r="C7" s="18" t="s">
        <v>61</v>
      </c>
      <c r="D7" s="18" t="s">
        <v>65</v>
      </c>
      <c r="E7" s="18" t="s">
        <v>66</v>
      </c>
      <c r="F7" s="53">
        <v>6</v>
      </c>
      <c r="G7" s="53"/>
      <c r="H7" s="18"/>
      <c r="I7" s="11" t="str">
        <f>LEFT(Tabel1[[#This Row],[Ruumi tüüp (TALO Tüüpruumide nimestik)]],2)</f>
        <v>99</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c r="A8" s="18" t="s">
        <v>68</v>
      </c>
      <c r="B8" s="19" t="s">
        <v>69</v>
      </c>
      <c r="C8" s="18" t="s">
        <v>70</v>
      </c>
      <c r="D8" s="18" t="s">
        <v>71</v>
      </c>
      <c r="E8" s="18" t="s">
        <v>72</v>
      </c>
      <c r="F8" s="53">
        <v>162</v>
      </c>
      <c r="G8" s="53"/>
      <c r="H8" s="18"/>
      <c r="I8" s="11" t="str">
        <f>LEFT(Tabel1[[#This Row],[Ruumi tüüp (TALO Tüüpruumide nimestik)]],2)</f>
        <v>98</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c r="A9" s="18" t="s">
        <v>68</v>
      </c>
      <c r="B9" s="19" t="s">
        <v>73</v>
      </c>
      <c r="C9" s="18" t="s">
        <v>57</v>
      </c>
      <c r="D9" s="18" t="s">
        <v>74</v>
      </c>
      <c r="E9" s="18" t="s">
        <v>75</v>
      </c>
      <c r="F9" s="53">
        <v>39.299999999999997</v>
      </c>
      <c r="G9" s="53"/>
      <c r="H9" s="18"/>
      <c r="I9" s="11" t="str">
        <f>LEFT(Tabel1[[#This Row],[Ruumi tüüp (TALO Tüüpruumide nimestik)]],2)</f>
        <v>91</v>
      </c>
      <c r="J9" s="22" t="s">
        <v>6</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c r="A10" s="18" t="s">
        <v>68</v>
      </c>
      <c r="B10" s="19" t="s">
        <v>76</v>
      </c>
      <c r="C10" s="18" t="s">
        <v>77</v>
      </c>
      <c r="D10" s="18" t="s">
        <v>78</v>
      </c>
      <c r="E10" s="18" t="s">
        <v>79</v>
      </c>
      <c r="F10" s="53">
        <v>17.5</v>
      </c>
      <c r="G10" s="53"/>
      <c r="H10" s="18"/>
      <c r="I10" s="11" t="str">
        <f>LEFT(Tabel1[[#This Row],[Ruumi tüüp (TALO Tüüpruumide nimestik)]],2)</f>
        <v>92</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c r="A11" s="18" t="s">
        <v>68</v>
      </c>
      <c r="B11" s="19" t="s">
        <v>80</v>
      </c>
      <c r="C11" s="18" t="s">
        <v>77</v>
      </c>
      <c r="D11" s="18" t="s">
        <v>78</v>
      </c>
      <c r="E11" s="18" t="s">
        <v>79</v>
      </c>
      <c r="F11" s="53">
        <v>17.5</v>
      </c>
      <c r="G11" s="53"/>
      <c r="H11" s="18"/>
      <c r="I11" s="11" t="str">
        <f>LEFT(Tabel1[[#This Row],[Ruumi tüüp (TALO Tüüpruumide nimestik)]],2)</f>
        <v>92</v>
      </c>
      <c r="J11" s="22"/>
      <c r="K11" s="18"/>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c r="A12" s="18" t="s">
        <v>68</v>
      </c>
      <c r="B12" s="19" t="s">
        <v>81</v>
      </c>
      <c r="C12" s="18" t="s">
        <v>57</v>
      </c>
      <c r="D12" s="18" t="s">
        <v>82</v>
      </c>
      <c r="E12" s="18" t="s">
        <v>83</v>
      </c>
      <c r="F12" s="53">
        <v>6.4</v>
      </c>
      <c r="G12" s="53"/>
      <c r="H12" s="18"/>
      <c r="I12" s="11" t="str">
        <f>LEFT(Tabel1[[#This Row],[Ruumi tüüp (TALO Tüüpruumide nimestik)]],2)</f>
        <v>83</v>
      </c>
      <c r="J12" s="22" t="s">
        <v>6</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c r="A13" s="18" t="s">
        <v>68</v>
      </c>
      <c r="B13" s="19" t="s">
        <v>84</v>
      </c>
      <c r="C13" s="18" t="s">
        <v>57</v>
      </c>
      <c r="D13" s="18" t="s">
        <v>85</v>
      </c>
      <c r="E13" s="18" t="s">
        <v>86</v>
      </c>
      <c r="F13" s="53">
        <v>14.8</v>
      </c>
      <c r="G13" s="53"/>
      <c r="H13" s="18"/>
      <c r="I13" s="11" t="str">
        <f>LEFT(Tabel1[[#This Row],[Ruumi tüüp (TALO Tüüpruumide nimestik)]],2)</f>
        <v>84</v>
      </c>
      <c r="J13" s="22" t="s">
        <v>4</v>
      </c>
      <c r="K13" s="18" t="s">
        <v>10</v>
      </c>
      <c r="L13" s="11" t="str">
        <f>IFERROR(VLOOKUP(Tabel1[[#This Row],[Üürnik]],'Lepingu lisa'!$AW$3:$AX$22,2,FALSE),"")</f>
        <v>PALDISKI MNT _03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68</v>
      </c>
      <c r="B14" s="19" t="s">
        <v>87</v>
      </c>
      <c r="C14" s="18" t="s">
        <v>57</v>
      </c>
      <c r="D14" s="18" t="s">
        <v>88</v>
      </c>
      <c r="E14" s="18" t="s">
        <v>89</v>
      </c>
      <c r="F14" s="53">
        <v>29.6</v>
      </c>
      <c r="G14" s="53"/>
      <c r="H14" s="18"/>
      <c r="I14" s="11" t="str">
        <f>LEFT(Tabel1[[#This Row],[Ruumi tüüp (TALO Tüüpruumide nimestik)]],2)</f>
        <v>21</v>
      </c>
      <c r="J14" s="22" t="s">
        <v>4</v>
      </c>
      <c r="K14" s="18" t="s">
        <v>10</v>
      </c>
      <c r="L14" s="11" t="str">
        <f>IFERROR(VLOOKUP(Tabel1[[#This Row],[Üürnik]],'Lepingu lisa'!$AW$3:$AX$22,2,FALSE),"")</f>
        <v>PALDISKI MNT 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68</v>
      </c>
      <c r="B15" s="19" t="s">
        <v>90</v>
      </c>
      <c r="C15" s="18" t="s">
        <v>57</v>
      </c>
      <c r="D15" s="18" t="s">
        <v>88</v>
      </c>
      <c r="E15" s="18" t="s">
        <v>89</v>
      </c>
      <c r="F15" s="53">
        <v>10.6</v>
      </c>
      <c r="G15" s="53"/>
      <c r="H15" s="18"/>
      <c r="I15" s="11" t="str">
        <f>LEFT(Tabel1[[#This Row],[Ruumi tüüp (TALO Tüüpruumide nimestik)]],2)</f>
        <v>21</v>
      </c>
      <c r="J15" s="22" t="s">
        <v>4</v>
      </c>
      <c r="K15" s="18" t="s">
        <v>10</v>
      </c>
      <c r="L15" s="11" t="str">
        <f>IFERROR(VLOOKUP(Tabel1[[#This Row],[Üürnik]],'Lepingu lisa'!$AW$3:$AX$22,2,FALSE),"")</f>
        <v>PALDISKI MNT 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68</v>
      </c>
      <c r="B16" s="19" t="s">
        <v>91</v>
      </c>
      <c r="C16" s="18" t="s">
        <v>57</v>
      </c>
      <c r="D16" s="18" t="s">
        <v>92</v>
      </c>
      <c r="E16" s="18" t="s">
        <v>93</v>
      </c>
      <c r="F16" s="53">
        <v>8.1999999999999993</v>
      </c>
      <c r="G16" s="53"/>
      <c r="H16" s="18"/>
      <c r="I16" s="11" t="str">
        <f>LEFT(Tabel1[[#This Row],[Ruumi tüüp (TALO Tüüpruumide nimestik)]],2)</f>
        <v>59</v>
      </c>
      <c r="J16" s="22" t="s">
        <v>4</v>
      </c>
      <c r="K16" s="18" t="s">
        <v>10</v>
      </c>
      <c r="L16" s="11" t="str">
        <f>IFERROR(VLOOKUP(Tabel1[[#This Row],[Üürnik]],'Lepingu lisa'!$AW$3:$AX$22,2,FALSE),"")</f>
        <v>PALDISKI MNT _03</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68</v>
      </c>
      <c r="B17" s="19" t="s">
        <v>94</v>
      </c>
      <c r="C17" s="18" t="s">
        <v>57</v>
      </c>
      <c r="D17" s="18" t="s">
        <v>95</v>
      </c>
      <c r="E17" s="18" t="s">
        <v>75</v>
      </c>
      <c r="F17" s="53">
        <v>50.5</v>
      </c>
      <c r="G17" s="53"/>
      <c r="H17" s="18"/>
      <c r="I17" s="11" t="str">
        <f>LEFT(Tabel1[[#This Row],[Ruumi tüüp (TALO Tüüpruumide nimestik)]],2)</f>
        <v>91</v>
      </c>
      <c r="J17" s="22" t="s">
        <v>4</v>
      </c>
      <c r="K17" s="18" t="s">
        <v>10</v>
      </c>
      <c r="L17" s="11" t="str">
        <f>IFERROR(VLOOKUP(Tabel1[[#This Row],[Üürnik]],'Lepingu lisa'!$AW$3:$AX$22,2,FALSE),"")</f>
        <v>PALDISKI MNT _03</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c r="A18" s="18" t="s">
        <v>68</v>
      </c>
      <c r="B18" s="19" t="s">
        <v>96</v>
      </c>
      <c r="C18" s="18" t="s">
        <v>57</v>
      </c>
      <c r="D18" s="18" t="s">
        <v>92</v>
      </c>
      <c r="E18" s="18" t="s">
        <v>93</v>
      </c>
      <c r="F18" s="53">
        <v>77.5</v>
      </c>
      <c r="G18" s="53"/>
      <c r="H18" s="18"/>
      <c r="I18" s="11" t="str">
        <f>LEFT(Tabel1[[#This Row],[Ruumi tüüp (TALO Tüüpruumide nimestik)]],2)</f>
        <v>59</v>
      </c>
      <c r="J18" s="22" t="s">
        <v>4</v>
      </c>
      <c r="K18" s="18" t="s">
        <v>10</v>
      </c>
      <c r="L18" s="11" t="str">
        <f>IFERROR(VLOOKUP(Tabel1[[#This Row],[Üürnik]],'Lepingu lisa'!$AW$3:$AX$22,2,FALSE),"")</f>
        <v>PALDISKI MNT 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68</v>
      </c>
      <c r="B19" s="19" t="s">
        <v>97</v>
      </c>
      <c r="C19" s="18" t="s">
        <v>57</v>
      </c>
      <c r="D19" s="18" t="s">
        <v>92</v>
      </c>
      <c r="E19" s="18" t="s">
        <v>93</v>
      </c>
      <c r="F19" s="53">
        <v>65.400000000000006</v>
      </c>
      <c r="G19" s="53"/>
      <c r="H19" s="18"/>
      <c r="I19" s="11" t="str">
        <f>LEFT(Tabel1[[#This Row],[Ruumi tüüp (TALO Tüüpruumide nimestik)]],2)</f>
        <v>59</v>
      </c>
      <c r="J19" s="22" t="s">
        <v>4</v>
      </c>
      <c r="K19" s="18" t="s">
        <v>10</v>
      </c>
      <c r="L19" s="11" t="str">
        <f>IFERROR(VLOOKUP(Tabel1[[#This Row],[Üürnik]],'Lepingu lisa'!$AW$3:$AX$22,2,FALSE),"")</f>
        <v>PALDISKI MNT _03</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68</v>
      </c>
      <c r="B20" s="19" t="s">
        <v>98</v>
      </c>
      <c r="C20" s="18" t="s">
        <v>57</v>
      </c>
      <c r="D20" s="18" t="s">
        <v>92</v>
      </c>
      <c r="E20" s="18" t="s">
        <v>93</v>
      </c>
      <c r="F20" s="53">
        <v>59.5</v>
      </c>
      <c r="G20" s="53"/>
      <c r="H20" s="18"/>
      <c r="I20" s="11" t="str">
        <f>LEFT(Tabel1[[#This Row],[Ruumi tüüp (TALO Tüüpruumide nimestik)]],2)</f>
        <v>59</v>
      </c>
      <c r="J20" s="22" t="s">
        <v>4</v>
      </c>
      <c r="K20" s="18" t="s">
        <v>10</v>
      </c>
      <c r="L20" s="11" t="str">
        <f>IFERROR(VLOOKUP(Tabel1[[#This Row],[Üürnik]],'Lepingu lisa'!$AW$3:$AX$22,2,FALSE),"")</f>
        <v>PALDISKI MNT 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68</v>
      </c>
      <c r="B21" s="19" t="s">
        <v>99</v>
      </c>
      <c r="C21" s="18" t="s">
        <v>57</v>
      </c>
      <c r="D21" s="18" t="s">
        <v>92</v>
      </c>
      <c r="E21" s="18" t="s">
        <v>93</v>
      </c>
      <c r="F21" s="53">
        <v>46.2</v>
      </c>
      <c r="G21" s="53"/>
      <c r="H21" s="18"/>
      <c r="I21" s="11" t="str">
        <f>LEFT(Tabel1[[#This Row],[Ruumi tüüp (TALO Tüüpruumide nimestik)]],2)</f>
        <v>59</v>
      </c>
      <c r="J21" s="22" t="s">
        <v>4</v>
      </c>
      <c r="K21" s="18" t="s">
        <v>10</v>
      </c>
      <c r="L21" s="11" t="str">
        <f>IFERROR(VLOOKUP(Tabel1[[#This Row],[Üürnik]],'Lepingu lisa'!$AW$3:$AX$22,2,FALSE),"")</f>
        <v>PALDISKI MNT _03</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68</v>
      </c>
      <c r="B22" s="19" t="s">
        <v>100</v>
      </c>
      <c r="C22" s="18" t="s">
        <v>57</v>
      </c>
      <c r="D22" s="18" t="s">
        <v>92</v>
      </c>
      <c r="E22" s="18" t="s">
        <v>93</v>
      </c>
      <c r="F22" s="53">
        <v>28.7</v>
      </c>
      <c r="G22" s="53"/>
      <c r="H22" s="18"/>
      <c r="I22" s="11" t="str">
        <f>LEFT(Tabel1[[#This Row],[Ruumi tüüp (TALO Tüüpruumide nimestik)]],2)</f>
        <v>59</v>
      </c>
      <c r="J22" s="22" t="s">
        <v>4</v>
      </c>
      <c r="K22" s="18" t="s">
        <v>10</v>
      </c>
      <c r="L22" s="11" t="str">
        <f>IFERROR(VLOOKUP(Tabel1[[#This Row],[Üürnik]],'Lepingu lisa'!$AW$3:$AX$22,2,FALSE),"")</f>
        <v>PALDISKI MNT _03</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68</v>
      </c>
      <c r="B23" s="19" t="s">
        <v>101</v>
      </c>
      <c r="C23" s="18" t="s">
        <v>57</v>
      </c>
      <c r="D23" s="18" t="s">
        <v>92</v>
      </c>
      <c r="E23" s="18" t="s">
        <v>93</v>
      </c>
      <c r="F23" s="53">
        <v>25.2</v>
      </c>
      <c r="G23" s="53"/>
      <c r="H23" s="18"/>
      <c r="I23" s="11" t="str">
        <f>LEFT(Tabel1[[#This Row],[Ruumi tüüp (TALO Tüüpruumide nimestik)]],2)</f>
        <v>59</v>
      </c>
      <c r="J23" s="22" t="s">
        <v>4</v>
      </c>
      <c r="K23" s="18" t="s">
        <v>10</v>
      </c>
      <c r="L23" s="11" t="str">
        <f>IFERROR(VLOOKUP(Tabel1[[#This Row],[Üürnik]],'Lepingu lisa'!$AW$3:$AX$22,2,FALSE),"")</f>
        <v>PALDISKI MNT _03</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c r="A24" s="18" t="s">
        <v>68</v>
      </c>
      <c r="B24" s="19" t="s">
        <v>102</v>
      </c>
      <c r="C24" s="18" t="s">
        <v>57</v>
      </c>
      <c r="D24" s="18" t="s">
        <v>85</v>
      </c>
      <c r="E24" s="18" t="s">
        <v>86</v>
      </c>
      <c r="F24" s="53">
        <v>10.8</v>
      </c>
      <c r="G24" s="53"/>
      <c r="H24" s="18"/>
      <c r="I24" s="11" t="str">
        <f>LEFT(Tabel1[[#This Row],[Ruumi tüüp (TALO Tüüpruumide nimestik)]],2)</f>
        <v>84</v>
      </c>
      <c r="J24" s="22" t="s">
        <v>4</v>
      </c>
      <c r="K24" s="18" t="s">
        <v>10</v>
      </c>
      <c r="L24" s="11" t="str">
        <f>IFERROR(VLOOKUP(Tabel1[[#This Row],[Üürnik]],'Lepingu lisa'!$AW$3:$AX$22,2,FALSE),"")</f>
        <v>PALDISKI MNT _03</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c r="A25" s="18" t="s">
        <v>68</v>
      </c>
      <c r="B25" s="19" t="s">
        <v>103</v>
      </c>
      <c r="C25" s="18" t="s">
        <v>61</v>
      </c>
      <c r="D25" s="18" t="s">
        <v>104</v>
      </c>
      <c r="E25" s="18" t="s">
        <v>105</v>
      </c>
      <c r="F25" s="53">
        <v>7.9</v>
      </c>
      <c r="G25" s="53"/>
      <c r="H25" s="18"/>
      <c r="I25" s="11" t="str">
        <f>LEFT(Tabel1[[#This Row],[Ruumi tüüp (TALO Tüüpruumide nimestik)]],2)</f>
        <v>97</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c r="A26" s="18" t="s">
        <v>68</v>
      </c>
      <c r="B26" s="19" t="s">
        <v>106</v>
      </c>
      <c r="C26" s="18" t="s">
        <v>57</v>
      </c>
      <c r="D26" s="18" t="s">
        <v>107</v>
      </c>
      <c r="E26" s="18" t="s">
        <v>108</v>
      </c>
      <c r="F26" s="53">
        <v>11.5</v>
      </c>
      <c r="G26" s="53"/>
      <c r="H26" s="18"/>
      <c r="I26" s="11" t="str">
        <f>LEFT(Tabel1[[#This Row],[Ruumi tüüp (TALO Tüüpruumide nimestik)]],2)</f>
        <v>71</v>
      </c>
      <c r="J26" s="22" t="s">
        <v>4</v>
      </c>
      <c r="K26" s="18" t="s">
        <v>10</v>
      </c>
      <c r="L26" s="11" t="str">
        <f>IFERROR(VLOOKUP(Tabel1[[#This Row],[Üürnik]],'Lepingu lisa'!$AW$3:$AX$22,2,FALSE),"")</f>
        <v>PALDISKI MNT _03</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68</v>
      </c>
      <c r="B27" s="19" t="s">
        <v>109</v>
      </c>
      <c r="C27" s="18" t="s">
        <v>57</v>
      </c>
      <c r="D27" s="18" t="s">
        <v>110</v>
      </c>
      <c r="E27" s="18" t="s">
        <v>111</v>
      </c>
      <c r="F27" s="53">
        <v>4</v>
      </c>
      <c r="G27" s="53"/>
      <c r="H27" s="18"/>
      <c r="I27" s="11" t="str">
        <f>LEFT(Tabel1[[#This Row],[Ruumi tüüp (TALO Tüüpruumide nimestik)]],2)</f>
        <v>72</v>
      </c>
      <c r="J27" s="22" t="s">
        <v>4</v>
      </c>
      <c r="K27" s="18" t="s">
        <v>10</v>
      </c>
      <c r="L27" s="11" t="str">
        <f>IFERROR(VLOOKUP(Tabel1[[#This Row],[Üürnik]],'Lepingu lisa'!$AW$3:$AX$22,2,FALSE),"")</f>
        <v>PALDISKI MNT _03</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68</v>
      </c>
      <c r="B28" s="19" t="s">
        <v>112</v>
      </c>
      <c r="C28" s="18" t="s">
        <v>77</v>
      </c>
      <c r="D28" s="18" t="s">
        <v>113</v>
      </c>
      <c r="E28" s="18" t="s">
        <v>79</v>
      </c>
      <c r="F28" s="53">
        <v>1.2</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c r="A29" s="18" t="s">
        <v>68</v>
      </c>
      <c r="B29" s="19" t="s">
        <v>114</v>
      </c>
      <c r="C29" s="18" t="s">
        <v>57</v>
      </c>
      <c r="D29" s="18" t="s">
        <v>107</v>
      </c>
      <c r="E29" s="18" t="s">
        <v>108</v>
      </c>
      <c r="F29" s="53">
        <v>4.4000000000000004</v>
      </c>
      <c r="G29" s="53"/>
      <c r="H29" s="18"/>
      <c r="I29" s="11" t="str">
        <f>LEFT(Tabel1[[#This Row],[Ruumi tüüp (TALO Tüüpruumide nimestik)]],2)</f>
        <v>71</v>
      </c>
      <c r="J29" s="22" t="s">
        <v>4</v>
      </c>
      <c r="K29" s="18" t="s">
        <v>10</v>
      </c>
      <c r="L29" s="11" t="str">
        <f>IFERROR(VLOOKUP(Tabel1[[#This Row],[Üürnik]],'Lepingu lisa'!$AW$3:$AX$22,2,FALSE),"")</f>
        <v>PALDISKI MNT _03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c r="A30" s="18" t="s">
        <v>68</v>
      </c>
      <c r="B30" s="19" t="s">
        <v>115</v>
      </c>
      <c r="C30" s="18" t="s">
        <v>57</v>
      </c>
      <c r="D30" s="18" t="s">
        <v>95</v>
      </c>
      <c r="E30" s="18" t="s">
        <v>75</v>
      </c>
      <c r="F30" s="53">
        <v>59.4</v>
      </c>
      <c r="G30" s="53"/>
      <c r="H30" s="18"/>
      <c r="I30" s="11" t="str">
        <f>LEFT(Tabel1[[#This Row],[Ruumi tüüp (TALO Tüüpruumide nimestik)]],2)</f>
        <v>91</v>
      </c>
      <c r="J30" s="22" t="s">
        <v>4</v>
      </c>
      <c r="K30" s="18" t="s">
        <v>10</v>
      </c>
      <c r="L30" s="11" t="str">
        <f>IFERROR(VLOOKUP(Tabel1[[#This Row],[Üürnik]],'Lepingu lisa'!$AW$3:$AX$22,2,FALSE),"")</f>
        <v>PALDISKI MNT _03</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c r="A31" s="18" t="s">
        <v>68</v>
      </c>
      <c r="B31" s="19" t="s">
        <v>116</v>
      </c>
      <c r="C31" s="18" t="s">
        <v>57</v>
      </c>
      <c r="D31" s="18" t="s">
        <v>117</v>
      </c>
      <c r="E31" s="18" t="s">
        <v>75</v>
      </c>
      <c r="F31" s="53">
        <v>3.2</v>
      </c>
      <c r="G31" s="53"/>
      <c r="H31" s="18"/>
      <c r="I31" s="11" t="str">
        <f>LEFT(Tabel1[[#This Row],[Ruumi tüüp (TALO Tüüpruumide nimestik)]],2)</f>
        <v>91</v>
      </c>
      <c r="J31" s="22" t="s">
        <v>4</v>
      </c>
      <c r="K31" s="18" t="s">
        <v>10</v>
      </c>
      <c r="L31" s="11" t="str">
        <f>IFERROR(VLOOKUP(Tabel1[[#This Row],[Üürnik]],'Lepingu lisa'!$AW$3:$AX$22,2,FALSE),"")</f>
        <v>PALDISKI MNT _03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c r="A32" s="18" t="s">
        <v>68</v>
      </c>
      <c r="B32" s="19" t="s">
        <v>118</v>
      </c>
      <c r="C32" s="18" t="s">
        <v>57</v>
      </c>
      <c r="D32" s="18" t="s">
        <v>107</v>
      </c>
      <c r="E32" s="18" t="s">
        <v>108</v>
      </c>
      <c r="F32" s="53">
        <v>9.6</v>
      </c>
      <c r="G32" s="53"/>
      <c r="H32" s="18"/>
      <c r="I32" s="11" t="str">
        <f>LEFT(Tabel1[[#This Row],[Ruumi tüüp (TALO Tüüpruumide nimestik)]],2)</f>
        <v>71</v>
      </c>
      <c r="J32" s="22" t="s">
        <v>4</v>
      </c>
      <c r="K32" s="18" t="s">
        <v>10</v>
      </c>
      <c r="L32" s="11" t="str">
        <f>IFERROR(VLOOKUP(Tabel1[[#This Row],[Üürnik]],'Lepingu lisa'!$AW$3:$AX$22,2,FALSE),"")</f>
        <v>PALDISKI MNT _03</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c r="A33" s="18" t="s">
        <v>68</v>
      </c>
      <c r="B33" s="19" t="s">
        <v>119</v>
      </c>
      <c r="C33" s="18" t="s">
        <v>57</v>
      </c>
      <c r="D33" s="18" t="s">
        <v>110</v>
      </c>
      <c r="E33" s="18" t="s">
        <v>111</v>
      </c>
      <c r="F33" s="53">
        <v>3.7</v>
      </c>
      <c r="G33" s="53"/>
      <c r="H33" s="18"/>
      <c r="I33" s="11" t="str">
        <f>LEFT(Tabel1[[#This Row],[Ruumi tüüp (TALO Tüüpruumide nimestik)]],2)</f>
        <v>72</v>
      </c>
      <c r="J33" s="22" t="s">
        <v>4</v>
      </c>
      <c r="K33" s="18" t="s">
        <v>10</v>
      </c>
      <c r="L33" s="11" t="str">
        <f>IFERROR(VLOOKUP(Tabel1[[#This Row],[Üürnik]],'Lepingu lisa'!$AW$3:$AX$22,2,FALSE),"")</f>
        <v>PALDISKI MNT 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c r="A34" s="18" t="s">
        <v>68</v>
      </c>
      <c r="B34" s="19" t="s">
        <v>120</v>
      </c>
      <c r="C34" s="18" t="s">
        <v>57</v>
      </c>
      <c r="D34" s="18" t="s">
        <v>121</v>
      </c>
      <c r="E34" s="18" t="s">
        <v>122</v>
      </c>
      <c r="F34" s="53">
        <v>2.4</v>
      </c>
      <c r="G34" s="53"/>
      <c r="H34" s="18"/>
      <c r="I34" s="11" t="str">
        <f>LEFT(Tabel1[[#This Row],[Ruumi tüüp (TALO Tüüpruumide nimestik)]],2)</f>
        <v>73</v>
      </c>
      <c r="J34" s="22" t="s">
        <v>4</v>
      </c>
      <c r="K34" s="18" t="s">
        <v>10</v>
      </c>
      <c r="L34" s="11" t="str">
        <f>IFERROR(VLOOKUP(Tabel1[[#This Row],[Üürnik]],'Lepingu lisa'!$AW$3:$AX$22,2,FALSE),"")</f>
        <v>PALDISKI MNT _03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68</v>
      </c>
      <c r="B35" s="19" t="s">
        <v>123</v>
      </c>
      <c r="C35" s="18" t="s">
        <v>57</v>
      </c>
      <c r="D35" s="18" t="s">
        <v>92</v>
      </c>
      <c r="E35" s="18" t="s">
        <v>93</v>
      </c>
      <c r="F35" s="53">
        <v>54.5</v>
      </c>
      <c r="G35" s="53"/>
      <c r="H35" s="18"/>
      <c r="I35" s="11" t="str">
        <f>LEFT(Tabel1[[#This Row],[Ruumi tüüp (TALO Tüüpruumide nimestik)]],2)</f>
        <v>59</v>
      </c>
      <c r="J35" s="22" t="s">
        <v>4</v>
      </c>
      <c r="K35" s="18" t="s">
        <v>10</v>
      </c>
      <c r="L35" s="11" t="str">
        <f>IFERROR(VLOOKUP(Tabel1[[#This Row],[Üürnik]],'Lepingu lisa'!$AW$3:$AX$22,2,FALSE),"")</f>
        <v>PALDISKI MNT 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68</v>
      </c>
      <c r="B36" s="19" t="s">
        <v>124</v>
      </c>
      <c r="C36" s="18" t="s">
        <v>57</v>
      </c>
      <c r="D36" s="18" t="s">
        <v>95</v>
      </c>
      <c r="E36" s="18" t="s">
        <v>75</v>
      </c>
      <c r="F36" s="53">
        <v>15.3</v>
      </c>
      <c r="G36" s="53"/>
      <c r="H36" s="18"/>
      <c r="I36" s="11" t="str">
        <f>LEFT(Tabel1[[#This Row],[Ruumi tüüp (TALO Tüüpruumide nimestik)]],2)</f>
        <v>91</v>
      </c>
      <c r="J36" s="22" t="s">
        <v>4</v>
      </c>
      <c r="K36" s="18" t="s">
        <v>10</v>
      </c>
      <c r="L36" s="11" t="str">
        <f>IFERROR(VLOOKUP(Tabel1[[#This Row],[Üürnik]],'Lepingu lisa'!$AW$3:$AX$22,2,FALSE),"")</f>
        <v>PALDISKI MNT _03</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c r="A37" s="18" t="s">
        <v>68</v>
      </c>
      <c r="B37" s="19" t="s">
        <v>125</v>
      </c>
      <c r="C37" s="18" t="s">
        <v>57</v>
      </c>
      <c r="D37" s="18" t="s">
        <v>117</v>
      </c>
      <c r="E37" s="18" t="s">
        <v>75</v>
      </c>
      <c r="F37" s="53">
        <v>2.7</v>
      </c>
      <c r="G37" s="53"/>
      <c r="H37" s="18"/>
      <c r="I37" s="11" t="str">
        <f>LEFT(Tabel1[[#This Row],[Ruumi tüüp (TALO Tüüpruumide nimestik)]],2)</f>
        <v>91</v>
      </c>
      <c r="J37" s="22" t="s">
        <v>4</v>
      </c>
      <c r="K37" s="18" t="s">
        <v>10</v>
      </c>
      <c r="L37" s="11" t="str">
        <f>IFERROR(VLOOKUP(Tabel1[[#This Row],[Üürnik]],'Lepingu lisa'!$AW$3:$AX$22,2,FALSE),"")</f>
        <v>PALDISKI MNT 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68</v>
      </c>
      <c r="B38" s="19" t="s">
        <v>126</v>
      </c>
      <c r="C38" s="18" t="s">
        <v>57</v>
      </c>
      <c r="D38" s="18" t="s">
        <v>92</v>
      </c>
      <c r="E38" s="18" t="s">
        <v>93</v>
      </c>
      <c r="F38" s="53">
        <v>8.9</v>
      </c>
      <c r="G38" s="53"/>
      <c r="H38" s="18"/>
      <c r="I38" s="11" t="str">
        <f>LEFT(Tabel1[[#This Row],[Ruumi tüüp (TALO Tüüpruumide nimestik)]],2)</f>
        <v>59</v>
      </c>
      <c r="J38" s="22" t="s">
        <v>4</v>
      </c>
      <c r="K38" s="18" t="s">
        <v>10</v>
      </c>
      <c r="L38" s="11" t="str">
        <f>IFERROR(VLOOKUP(Tabel1[[#This Row],[Üürnik]],'Lepingu lisa'!$AW$3:$AX$22,2,FALSE),"")</f>
        <v>PALDISKI MNT 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68</v>
      </c>
      <c r="B39" s="19" t="s">
        <v>127</v>
      </c>
      <c r="C39" s="18" t="s">
        <v>57</v>
      </c>
      <c r="D39" s="18" t="s">
        <v>92</v>
      </c>
      <c r="E39" s="18" t="s">
        <v>93</v>
      </c>
      <c r="F39" s="53">
        <v>21.7</v>
      </c>
      <c r="G39" s="53"/>
      <c r="H39" s="18"/>
      <c r="I39" s="11" t="str">
        <f>LEFT(Tabel1[[#This Row],[Ruumi tüüp (TALO Tüüpruumide nimestik)]],2)</f>
        <v>59</v>
      </c>
      <c r="J39" s="22" t="s">
        <v>4</v>
      </c>
      <c r="K39" s="18" t="s">
        <v>10</v>
      </c>
      <c r="L39" s="11" t="str">
        <f>IFERROR(VLOOKUP(Tabel1[[#This Row],[Üürnik]],'Lepingu lisa'!$AW$3:$AX$22,2,FALSE),"")</f>
        <v>PALDISKI MNT _03</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68</v>
      </c>
      <c r="B40" s="19" t="s">
        <v>128</v>
      </c>
      <c r="C40" s="18" t="s">
        <v>57</v>
      </c>
      <c r="D40" s="18" t="s">
        <v>88</v>
      </c>
      <c r="E40" s="18" t="s">
        <v>89</v>
      </c>
      <c r="F40" s="53">
        <v>10.5</v>
      </c>
      <c r="G40" s="53"/>
      <c r="H40" s="18"/>
      <c r="I40" s="11" t="str">
        <f>LEFT(Tabel1[[#This Row],[Ruumi tüüp (TALO Tüüpruumide nimestik)]],2)</f>
        <v>21</v>
      </c>
      <c r="J40" s="22" t="s">
        <v>4</v>
      </c>
      <c r="K40" s="18" t="s">
        <v>10</v>
      </c>
      <c r="L40" s="11" t="str">
        <f>IFERROR(VLOOKUP(Tabel1[[#This Row],[Üürnik]],'Lepingu lisa'!$AW$3:$AX$22,2,FALSE),"")</f>
        <v>PALDISKI MNT _03</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c r="A41" s="18" t="s">
        <v>68</v>
      </c>
      <c r="B41" s="19" t="s">
        <v>129</v>
      </c>
      <c r="C41" s="18" t="s">
        <v>57</v>
      </c>
      <c r="D41" s="18" t="s">
        <v>130</v>
      </c>
      <c r="E41" s="18" t="s">
        <v>89</v>
      </c>
      <c r="F41" s="53">
        <v>16.3</v>
      </c>
      <c r="G41" s="53"/>
      <c r="H41" s="18"/>
      <c r="I41" s="11" t="str">
        <f>LEFT(Tabel1[[#This Row],[Ruumi tüüp (TALO Tüüpruumide nimestik)]],2)</f>
        <v>21</v>
      </c>
      <c r="J41" s="22" t="s">
        <v>4</v>
      </c>
      <c r="K41" s="18" t="s">
        <v>10</v>
      </c>
      <c r="L41" s="11" t="str">
        <f>IFERROR(VLOOKUP(Tabel1[[#This Row],[Üürnik]],'Lepingu lisa'!$AW$3:$AX$22,2,FALSE),"")</f>
        <v>PALDISKI MNT _03</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68</v>
      </c>
      <c r="B42" s="19" t="s">
        <v>131</v>
      </c>
      <c r="C42" s="18" t="s">
        <v>57</v>
      </c>
      <c r="D42" s="18" t="s">
        <v>88</v>
      </c>
      <c r="E42" s="18" t="s">
        <v>89</v>
      </c>
      <c r="F42" s="53">
        <v>13</v>
      </c>
      <c r="G42" s="53"/>
      <c r="H42" s="18"/>
      <c r="I42" s="11" t="str">
        <f>LEFT(Tabel1[[#This Row],[Ruumi tüüp (TALO Tüüpruumide nimestik)]],2)</f>
        <v>21</v>
      </c>
      <c r="J42" s="22" t="s">
        <v>4</v>
      </c>
      <c r="K42" s="18" t="s">
        <v>10</v>
      </c>
      <c r="L42" s="11" t="str">
        <f>IFERROR(VLOOKUP(Tabel1[[#This Row],[Üürnik]],'Lepingu lisa'!$AW$3:$AX$22,2,FALSE),"")</f>
        <v>PALDISKI MNT _03</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c r="A43" s="18" t="s">
        <v>68</v>
      </c>
      <c r="B43" s="19" t="s">
        <v>132</v>
      </c>
      <c r="C43" s="18" t="s">
        <v>57</v>
      </c>
      <c r="D43" s="18" t="s">
        <v>88</v>
      </c>
      <c r="E43" s="18" t="s">
        <v>89</v>
      </c>
      <c r="F43" s="53">
        <v>16.2</v>
      </c>
      <c r="G43" s="53"/>
      <c r="H43" s="18"/>
      <c r="I43" s="11" t="str">
        <f>LEFT(Tabel1[[#This Row],[Ruumi tüüp (TALO Tüüpruumide nimestik)]],2)</f>
        <v>21</v>
      </c>
      <c r="J43" s="22" t="s">
        <v>4</v>
      </c>
      <c r="K43" s="18" t="s">
        <v>10</v>
      </c>
      <c r="L43" s="11" t="str">
        <f>IFERROR(VLOOKUP(Tabel1[[#This Row],[Üürnik]],'Lepingu lisa'!$AW$3:$AX$22,2,FALSE),"")</f>
        <v>PALDISKI MNT _03</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c r="A44" s="18" t="s">
        <v>68</v>
      </c>
      <c r="B44" s="19" t="s">
        <v>133</v>
      </c>
      <c r="C44" s="18" t="s">
        <v>57</v>
      </c>
      <c r="D44" s="18" t="s">
        <v>88</v>
      </c>
      <c r="E44" s="18" t="s">
        <v>89</v>
      </c>
      <c r="F44" s="53">
        <v>29.4</v>
      </c>
      <c r="G44" s="53"/>
      <c r="H44" s="18"/>
      <c r="I44" s="11" t="str">
        <f>LEFT(Tabel1[[#This Row],[Ruumi tüüp (TALO Tüüpruumide nimestik)]],2)</f>
        <v>21</v>
      </c>
      <c r="J44" s="22" t="s">
        <v>4</v>
      </c>
      <c r="K44" s="18" t="s">
        <v>10</v>
      </c>
      <c r="L44" s="11" t="str">
        <f>IFERROR(VLOOKUP(Tabel1[[#This Row],[Üürnik]],'Lepingu lisa'!$AW$3:$AX$22,2,FALSE),"")</f>
        <v>PALDISKI MNT 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c r="A45" s="18" t="s">
        <v>68</v>
      </c>
      <c r="B45" s="19" t="s">
        <v>134</v>
      </c>
      <c r="C45" s="18" t="s">
        <v>57</v>
      </c>
      <c r="D45" s="18" t="s">
        <v>92</v>
      </c>
      <c r="E45" s="18" t="s">
        <v>93</v>
      </c>
      <c r="F45" s="53">
        <v>10.7</v>
      </c>
      <c r="G45" s="53"/>
      <c r="H45" s="18"/>
      <c r="I45" s="11" t="str">
        <f>LEFT(Tabel1[[#This Row],[Ruumi tüüp (TALO Tüüpruumide nimestik)]],2)</f>
        <v>59</v>
      </c>
      <c r="J45" s="22" t="s">
        <v>4</v>
      </c>
      <c r="K45" s="18" t="s">
        <v>10</v>
      </c>
      <c r="L45" s="11" t="str">
        <f>IFERROR(VLOOKUP(Tabel1[[#This Row],[Üürnik]],'Lepingu lisa'!$AW$3:$AX$22,2,FALSE),"")</f>
        <v>PALDISKI MNT 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68</v>
      </c>
      <c r="B46" s="19" t="s">
        <v>135</v>
      </c>
      <c r="C46" s="18" t="s">
        <v>57</v>
      </c>
      <c r="D46" s="18" t="s">
        <v>136</v>
      </c>
      <c r="E46" s="18" t="s">
        <v>137</v>
      </c>
      <c r="F46" s="53">
        <v>174</v>
      </c>
      <c r="G46" s="53"/>
      <c r="H46" s="18"/>
      <c r="I46" s="11" t="str">
        <f>LEFT(Tabel1[[#This Row],[Ruumi tüüp (TALO Tüüpruumide nimestik)]],2)</f>
        <v>53</v>
      </c>
      <c r="J46" s="22" t="s">
        <v>4</v>
      </c>
      <c r="K46" s="18" t="s">
        <v>10</v>
      </c>
      <c r="L46" s="11" t="str">
        <f>IFERROR(VLOOKUP(Tabel1[[#This Row],[Üürnik]],'Lepingu lisa'!$AW$3:$AX$22,2,FALSE),"")</f>
        <v>PALDISKI MNT _03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68</v>
      </c>
      <c r="B47" s="19" t="s">
        <v>138</v>
      </c>
      <c r="C47" s="18" t="s">
        <v>57</v>
      </c>
      <c r="D47" s="18" t="s">
        <v>92</v>
      </c>
      <c r="E47" s="18" t="s">
        <v>93</v>
      </c>
      <c r="F47" s="53">
        <v>9.1999999999999993</v>
      </c>
      <c r="G47" s="53"/>
      <c r="H47" s="18"/>
      <c r="I47" s="11" t="str">
        <f>LEFT(Tabel1[[#This Row],[Ruumi tüüp (TALO Tüüpruumide nimestik)]],2)</f>
        <v>59</v>
      </c>
      <c r="J47" s="22" t="s">
        <v>4</v>
      </c>
      <c r="K47" s="18" t="s">
        <v>10</v>
      </c>
      <c r="L47" s="11" t="str">
        <f>IFERROR(VLOOKUP(Tabel1[[#This Row],[Üürnik]],'Lepingu lisa'!$AW$3:$AX$22,2,FALSE),"")</f>
        <v>PALDISKI MNT 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68</v>
      </c>
      <c r="B48" s="19" t="s">
        <v>139</v>
      </c>
      <c r="C48" s="18" t="s">
        <v>57</v>
      </c>
      <c r="D48" s="18" t="s">
        <v>140</v>
      </c>
      <c r="E48" s="18" t="s">
        <v>141</v>
      </c>
      <c r="F48" s="53">
        <v>9.3000000000000007</v>
      </c>
      <c r="G48" s="53"/>
      <c r="H48" s="18"/>
      <c r="I48" s="11" t="str">
        <f>LEFT(Tabel1[[#This Row],[Ruumi tüüp (TALO Tüüpruumide nimestik)]],2)</f>
        <v>86</v>
      </c>
      <c r="J48" s="22" t="s">
        <v>4</v>
      </c>
      <c r="K48" s="18" t="s">
        <v>10</v>
      </c>
      <c r="L48" s="11" t="str">
        <f>IFERROR(VLOOKUP(Tabel1[[#This Row],[Üürnik]],'Lepingu lisa'!$AW$3:$AX$22,2,FALSE),"")</f>
        <v>PALDISKI MNT _03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68</v>
      </c>
      <c r="B49" s="19" t="s">
        <v>142</v>
      </c>
      <c r="C49" s="18" t="s">
        <v>57</v>
      </c>
      <c r="D49" s="18" t="s">
        <v>121</v>
      </c>
      <c r="E49" s="18" t="s">
        <v>122</v>
      </c>
      <c r="F49" s="53">
        <v>3.2</v>
      </c>
      <c r="G49" s="53"/>
      <c r="H49" s="18"/>
      <c r="I49" s="11" t="str">
        <f>LEFT(Tabel1[[#This Row],[Ruumi tüüp (TALO Tüüpruumide nimestik)]],2)</f>
        <v>73</v>
      </c>
      <c r="J49" s="22" t="s">
        <v>4</v>
      </c>
      <c r="K49" s="18" t="s">
        <v>10</v>
      </c>
      <c r="L49" s="11" t="str">
        <f>IFERROR(VLOOKUP(Tabel1[[#This Row],[Üürnik]],'Lepingu lisa'!$AW$3:$AX$22,2,FALSE),"")</f>
        <v>PALDISKI MNT _03</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68</v>
      </c>
      <c r="B50" s="19" t="s">
        <v>143</v>
      </c>
      <c r="C50" s="18" t="s">
        <v>57</v>
      </c>
      <c r="D50" s="18" t="s">
        <v>95</v>
      </c>
      <c r="E50" s="18" t="s">
        <v>75</v>
      </c>
      <c r="F50" s="53">
        <v>17.7</v>
      </c>
      <c r="G50" s="53"/>
      <c r="H50" s="18"/>
      <c r="I50" s="11" t="str">
        <f>LEFT(Tabel1[[#This Row],[Ruumi tüüp (TALO Tüüpruumide nimestik)]],2)</f>
        <v>91</v>
      </c>
      <c r="J50" s="22" t="s">
        <v>4</v>
      </c>
      <c r="K50" s="18" t="s">
        <v>10</v>
      </c>
      <c r="L50" s="11" t="str">
        <f>IFERROR(VLOOKUP(Tabel1[[#This Row],[Üürnik]],'Lepingu lisa'!$AW$3:$AX$22,2,FALSE),"")</f>
        <v>PALDISKI MNT _03</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c r="A51" s="18" t="s">
        <v>68</v>
      </c>
      <c r="B51" s="19" t="s">
        <v>144</v>
      </c>
      <c r="C51" s="18" t="s">
        <v>57</v>
      </c>
      <c r="D51" s="18" t="s">
        <v>88</v>
      </c>
      <c r="E51" s="18" t="s">
        <v>89</v>
      </c>
      <c r="F51" s="53">
        <v>10.6</v>
      </c>
      <c r="G51" s="53"/>
      <c r="H51" s="18"/>
      <c r="I51" s="11" t="str">
        <f>LEFT(Tabel1[[#This Row],[Ruumi tüüp (TALO Tüüpruumide nimestik)]],2)</f>
        <v>21</v>
      </c>
      <c r="J51" s="22" t="s">
        <v>4</v>
      </c>
      <c r="K51" s="18" t="s">
        <v>10</v>
      </c>
      <c r="L51" s="11" t="str">
        <f>IFERROR(VLOOKUP(Tabel1[[#This Row],[Üürnik]],'Lepingu lisa'!$AW$3:$AX$22,2,FALSE),"")</f>
        <v>PALDISKI MNT _03</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68</v>
      </c>
      <c r="B52" s="19" t="s">
        <v>145</v>
      </c>
      <c r="C52" s="18" t="s">
        <v>57</v>
      </c>
      <c r="D52" s="18" t="s">
        <v>85</v>
      </c>
      <c r="E52" s="18" t="s">
        <v>146</v>
      </c>
      <c r="F52" s="53">
        <v>32</v>
      </c>
      <c r="G52" s="53"/>
      <c r="H52" s="18"/>
      <c r="I52" s="11" t="str">
        <f>LEFT(Tabel1[[#This Row],[Ruumi tüüp (TALO Tüüpruumide nimestik)]],2)</f>
        <v>22</v>
      </c>
      <c r="J52" s="22" t="s">
        <v>4</v>
      </c>
      <c r="K52" s="18" t="s">
        <v>10</v>
      </c>
      <c r="L52" s="11" t="str">
        <f>IFERROR(VLOOKUP(Tabel1[[#This Row],[Üürnik]],'Lepingu lisa'!$AW$3:$AX$22,2,FALSE),"")</f>
        <v>PALDISKI MNT 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c r="A53" s="18" t="s">
        <v>68</v>
      </c>
      <c r="B53" s="19" t="s">
        <v>147</v>
      </c>
      <c r="C53" s="18" t="s">
        <v>57</v>
      </c>
      <c r="D53" s="18" t="s">
        <v>82</v>
      </c>
      <c r="E53" s="18" t="s">
        <v>83</v>
      </c>
      <c r="F53" s="53">
        <v>4.5</v>
      </c>
      <c r="G53" s="53"/>
      <c r="H53" s="18"/>
      <c r="I53" s="11" t="str">
        <f>LEFT(Tabel1[[#This Row],[Ruumi tüüp (TALO Tüüpruumide nimestik)]],2)</f>
        <v>83</v>
      </c>
      <c r="J53" s="22" t="s">
        <v>4</v>
      </c>
      <c r="K53" s="18" t="s">
        <v>10</v>
      </c>
      <c r="L53" s="11" t="str">
        <f>IFERROR(VLOOKUP(Tabel1[[#This Row],[Üürnik]],'Lepingu lisa'!$AW$3:$AX$22,2,FALSE),"")</f>
        <v>PALDISKI MNT 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c r="A54" s="18" t="s">
        <v>68</v>
      </c>
      <c r="B54" s="19" t="s">
        <v>148</v>
      </c>
      <c r="C54" s="18" t="s">
        <v>57</v>
      </c>
      <c r="D54" s="18" t="s">
        <v>85</v>
      </c>
      <c r="E54" s="18" t="s">
        <v>86</v>
      </c>
      <c r="F54" s="53">
        <v>13.6</v>
      </c>
      <c r="G54" s="53"/>
      <c r="H54" s="18"/>
      <c r="I54" s="11" t="str">
        <f>LEFT(Tabel1[[#This Row],[Ruumi tüüp (TALO Tüüpruumide nimestik)]],2)</f>
        <v>84</v>
      </c>
      <c r="J54" s="22" t="s">
        <v>4</v>
      </c>
      <c r="K54" s="18" t="s">
        <v>10</v>
      </c>
      <c r="L54" s="11" t="str">
        <f>IFERROR(VLOOKUP(Tabel1[[#This Row],[Üürnik]],'Lepingu lisa'!$AW$3:$AX$22,2,FALSE),"")</f>
        <v>PALDISKI MNT 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c r="A55" s="18" t="s">
        <v>68</v>
      </c>
      <c r="B55" s="19" t="s">
        <v>149</v>
      </c>
      <c r="C55" s="18" t="s">
        <v>57</v>
      </c>
      <c r="D55" s="18" t="s">
        <v>130</v>
      </c>
      <c r="E55" s="18" t="s">
        <v>89</v>
      </c>
      <c r="F55" s="53">
        <v>19.100000000000001</v>
      </c>
      <c r="G55" s="53"/>
      <c r="H55" s="18"/>
      <c r="I55" s="11" t="str">
        <f>LEFT(Tabel1[[#This Row],[Ruumi tüüp (TALO Tüüpruumide nimestik)]],2)</f>
        <v>21</v>
      </c>
      <c r="J55" s="22" t="s">
        <v>4</v>
      </c>
      <c r="K55" s="18" t="s">
        <v>10</v>
      </c>
      <c r="L55" s="11" t="str">
        <f>IFERROR(VLOOKUP(Tabel1[[#This Row],[Üürnik]],'Lepingu lisa'!$AW$3:$AX$22,2,FALSE),"")</f>
        <v>PALDISKI MNT 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c r="A56" s="18" t="s">
        <v>68</v>
      </c>
      <c r="B56" s="19" t="s">
        <v>150</v>
      </c>
      <c r="C56" s="18" t="s">
        <v>57</v>
      </c>
      <c r="D56" s="18" t="s">
        <v>88</v>
      </c>
      <c r="E56" s="18" t="s">
        <v>89</v>
      </c>
      <c r="F56" s="53">
        <v>4.5</v>
      </c>
      <c r="G56" s="53"/>
      <c r="H56" s="18"/>
      <c r="I56" s="11" t="str">
        <f>LEFT(Tabel1[[#This Row],[Ruumi tüüp (TALO Tüüpruumide nimestik)]],2)</f>
        <v>21</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c r="A57" s="18" t="s">
        <v>68</v>
      </c>
      <c r="B57" s="19" t="s">
        <v>151</v>
      </c>
      <c r="C57" s="18" t="s">
        <v>57</v>
      </c>
      <c r="D57" s="18" t="s">
        <v>74</v>
      </c>
      <c r="E57" s="18" t="s">
        <v>75</v>
      </c>
      <c r="F57" s="53">
        <v>41.4</v>
      </c>
      <c r="G57" s="53"/>
      <c r="H57" s="18"/>
      <c r="I57" s="11" t="str">
        <f>LEFT(Tabel1[[#This Row],[Ruumi tüüp (TALO Tüüpruumide nimestik)]],2)</f>
        <v>91</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c r="A58" s="18" t="s">
        <v>68</v>
      </c>
      <c r="B58" s="19" t="s">
        <v>152</v>
      </c>
      <c r="C58" s="18" t="s">
        <v>57</v>
      </c>
      <c r="D58" s="18" t="s">
        <v>121</v>
      </c>
      <c r="E58" s="18" t="s">
        <v>122</v>
      </c>
      <c r="F58" s="53">
        <v>6.1</v>
      </c>
      <c r="G58" s="53"/>
      <c r="H58" s="18"/>
      <c r="I58" s="11" t="str">
        <f>LEFT(Tabel1[[#This Row],[Ruumi tüüp (TALO Tüüpruumide nimestik)]],2)</f>
        <v>73</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c r="A59" s="18" t="s">
        <v>68</v>
      </c>
      <c r="B59" s="19" t="s">
        <v>153</v>
      </c>
      <c r="C59" s="18" t="s">
        <v>57</v>
      </c>
      <c r="D59" s="18" t="s">
        <v>130</v>
      </c>
      <c r="E59" s="18" t="s">
        <v>89</v>
      </c>
      <c r="F59" s="53">
        <v>15.7</v>
      </c>
      <c r="G59" s="53"/>
      <c r="H59" s="18"/>
      <c r="I59" s="11" t="str">
        <f>LEFT(Tabel1[[#This Row],[Ruumi tüüp (TALO Tüüpruumide nimestik)]],2)</f>
        <v>21</v>
      </c>
      <c r="J59" s="22" t="s">
        <v>4</v>
      </c>
      <c r="K59" s="18" t="s">
        <v>10</v>
      </c>
      <c r="L59" s="11" t="str">
        <f>IFERROR(VLOOKUP(Tabel1[[#This Row],[Üürnik]],'Lepingu lisa'!$AW$3:$AX$22,2,FALSE),"")</f>
        <v>PALDISKI MNT _03</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c r="A60" s="18" t="s">
        <v>68</v>
      </c>
      <c r="B60" s="19" t="s">
        <v>154</v>
      </c>
      <c r="C60" s="18" t="s">
        <v>57</v>
      </c>
      <c r="D60" s="18" t="s">
        <v>130</v>
      </c>
      <c r="E60" s="18" t="s">
        <v>89</v>
      </c>
      <c r="F60" s="53">
        <v>15.5</v>
      </c>
      <c r="G60" s="53"/>
      <c r="H60" s="18"/>
      <c r="I60" s="11" t="str">
        <f>LEFT(Tabel1[[#This Row],[Ruumi tüüp (TALO Tüüpruumide nimestik)]],2)</f>
        <v>21</v>
      </c>
      <c r="J60" s="22" t="s">
        <v>4</v>
      </c>
      <c r="K60" s="18" t="s">
        <v>10</v>
      </c>
      <c r="L60" s="11" t="str">
        <f>IFERROR(VLOOKUP(Tabel1[[#This Row],[Üürnik]],'Lepingu lisa'!$AW$3:$AX$22,2,FALSE),"")</f>
        <v>PALDISKI MNT _03</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c r="A61" s="18" t="s">
        <v>68</v>
      </c>
      <c r="B61" s="19" t="s">
        <v>155</v>
      </c>
      <c r="C61" s="18" t="s">
        <v>57</v>
      </c>
      <c r="D61" s="18" t="s">
        <v>95</v>
      </c>
      <c r="E61" s="18" t="s">
        <v>75</v>
      </c>
      <c r="F61" s="53">
        <v>29.9</v>
      </c>
      <c r="G61" s="53"/>
      <c r="H61" s="18"/>
      <c r="I61" s="11" t="str">
        <f>LEFT(Tabel1[[#This Row],[Ruumi tüüp (TALO Tüüpruumide nimestik)]],2)</f>
        <v>91</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c r="A62" s="18" t="s">
        <v>68</v>
      </c>
      <c r="B62" s="19" t="s">
        <v>156</v>
      </c>
      <c r="C62" s="18" t="s">
        <v>61</v>
      </c>
      <c r="D62" s="18" t="s">
        <v>157</v>
      </c>
      <c r="E62" s="18" t="s">
        <v>63</v>
      </c>
      <c r="F62" s="53">
        <v>42.9</v>
      </c>
      <c r="G62" s="53"/>
      <c r="H62" s="18"/>
      <c r="I62" s="11" t="str">
        <f>LEFT(Tabel1[[#This Row],[Ruumi tüüp (TALO Tüüpruumide nimestik)]],2)</f>
        <v>94</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c r="A63" s="18" t="s">
        <v>68</v>
      </c>
      <c r="B63" s="19" t="s">
        <v>158</v>
      </c>
      <c r="C63" s="18" t="s">
        <v>61</v>
      </c>
      <c r="D63" s="18" t="s">
        <v>65</v>
      </c>
      <c r="E63" s="18" t="s">
        <v>66</v>
      </c>
      <c r="F63" s="53">
        <v>21.4</v>
      </c>
      <c r="G63" s="53"/>
      <c r="H63" s="18"/>
      <c r="I63" s="11" t="str">
        <f>LEFT(Tabel1[[#This Row],[Ruumi tüüp (TALO Tüüpruumide nimestik)]],2)</f>
        <v>99</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c r="A64" s="18" t="s">
        <v>68</v>
      </c>
      <c r="B64" s="19" t="s">
        <v>159</v>
      </c>
      <c r="C64" s="18" t="s">
        <v>77</v>
      </c>
      <c r="D64" s="18" t="s">
        <v>160</v>
      </c>
      <c r="E64" s="18" t="s">
        <v>79</v>
      </c>
      <c r="F64" s="53">
        <v>3.3</v>
      </c>
      <c r="G64" s="53"/>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c r="A65" s="18" t="s">
        <v>68</v>
      </c>
      <c r="B65" s="19" t="s">
        <v>161</v>
      </c>
      <c r="C65" s="18" t="s">
        <v>77</v>
      </c>
      <c r="D65" s="18" t="s">
        <v>160</v>
      </c>
      <c r="E65" s="18" t="s">
        <v>79</v>
      </c>
      <c r="F65" s="53">
        <v>3.2</v>
      </c>
      <c r="G65" s="53"/>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c r="A66" s="18" t="s">
        <v>68</v>
      </c>
      <c r="B66" s="19" t="s">
        <v>162</v>
      </c>
      <c r="C66" s="18" t="s">
        <v>77</v>
      </c>
      <c r="D66" s="18" t="s">
        <v>113</v>
      </c>
      <c r="E66" s="18" t="s">
        <v>79</v>
      </c>
      <c r="F66" s="53">
        <v>0.6</v>
      </c>
      <c r="G66" s="53"/>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c r="A67" s="18" t="s">
        <v>68</v>
      </c>
      <c r="B67" s="19" t="s">
        <v>163</v>
      </c>
      <c r="C67" s="18" t="s">
        <v>77</v>
      </c>
      <c r="D67" s="18" t="s">
        <v>113</v>
      </c>
      <c r="E67" s="18" t="s">
        <v>79</v>
      </c>
      <c r="F67" s="53">
        <v>0.7</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t="s">
        <v>164</v>
      </c>
      <c r="B68" s="19" t="s">
        <v>165</v>
      </c>
      <c r="C68" s="18" t="s">
        <v>77</v>
      </c>
      <c r="D68" s="18" t="s">
        <v>113</v>
      </c>
      <c r="E68" s="18" t="s">
        <v>79</v>
      </c>
      <c r="F68" s="53">
        <v>44.3</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t="s">
        <v>164</v>
      </c>
      <c r="B69" s="19" t="s">
        <v>166</v>
      </c>
      <c r="C69" s="18" t="s">
        <v>57</v>
      </c>
      <c r="D69" s="18" t="s">
        <v>74</v>
      </c>
      <c r="E69" s="18" t="s">
        <v>75</v>
      </c>
      <c r="F69" s="53">
        <v>19.100000000000001</v>
      </c>
      <c r="G69" s="53"/>
      <c r="H69" s="18"/>
      <c r="I69" s="11" t="str">
        <f>LEFT(Tabel1[[#This Row],[Ruumi tüüp (TALO Tüüpruumide nimestik)]],2)</f>
        <v>91</v>
      </c>
      <c r="J69" s="22" t="s">
        <v>4</v>
      </c>
      <c r="K69" s="18" t="s">
        <v>10</v>
      </c>
      <c r="L69" s="11" t="str">
        <f>IFERROR(VLOOKUP(Tabel1[[#This Row],[Üürnik]],'Lepingu lisa'!$AW$3:$AX$22,2,FALSE),"")</f>
        <v>PALDISKI MNT _03</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c r="A70" s="18" t="s">
        <v>164</v>
      </c>
      <c r="B70" s="19" t="s">
        <v>167</v>
      </c>
      <c r="C70" s="18" t="s">
        <v>77</v>
      </c>
      <c r="D70" s="18" t="s">
        <v>78</v>
      </c>
      <c r="E70" s="18" t="s">
        <v>79</v>
      </c>
      <c r="F70" s="53">
        <v>12.6</v>
      </c>
      <c r="G70" s="53"/>
      <c r="H70" s="18"/>
      <c r="I70" s="11" t="str">
        <f>LEFT(Tabel1[[#This Row],[Ruumi tüüp (TALO Tüüpruumide nimestik)]],2)</f>
        <v>92</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t="s">
        <v>164</v>
      </c>
      <c r="B71" s="19" t="s">
        <v>168</v>
      </c>
      <c r="C71" s="18" t="s">
        <v>77</v>
      </c>
      <c r="D71" s="18" t="s">
        <v>78</v>
      </c>
      <c r="E71" s="18" t="s">
        <v>79</v>
      </c>
      <c r="F71" s="53">
        <v>14.6</v>
      </c>
      <c r="G71" s="53"/>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t="s">
        <v>164</v>
      </c>
      <c r="B72" s="19" t="s">
        <v>169</v>
      </c>
      <c r="C72" s="18" t="s">
        <v>77</v>
      </c>
      <c r="D72" s="18" t="s">
        <v>78</v>
      </c>
      <c r="E72" s="18" t="s">
        <v>79</v>
      </c>
      <c r="F72" s="53">
        <v>14.5</v>
      </c>
      <c r="G72" s="53"/>
      <c r="H72" s="18"/>
      <c r="I72" s="11" t="str">
        <f>LEFT(Tabel1[[#This Row],[Ruumi tüüp (TALO Tüüpruumide nimestik)]],2)</f>
        <v>92</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t="s">
        <v>164</v>
      </c>
      <c r="B73" s="19" t="s">
        <v>170</v>
      </c>
      <c r="C73" s="18" t="s">
        <v>57</v>
      </c>
      <c r="D73" s="18" t="s">
        <v>171</v>
      </c>
      <c r="E73" s="18" t="s">
        <v>172</v>
      </c>
      <c r="F73" s="53">
        <v>29</v>
      </c>
      <c r="G73" s="53"/>
      <c r="H73" s="18"/>
      <c r="I73" s="11" t="str">
        <f>LEFT(Tabel1[[#This Row],[Ruumi tüüp (TALO Tüüpruumide nimestik)]],2)</f>
        <v>36</v>
      </c>
      <c r="J73" s="22" t="s">
        <v>4</v>
      </c>
      <c r="K73" s="18" t="s">
        <v>10</v>
      </c>
      <c r="L73" s="11" t="str">
        <f>IFERROR(VLOOKUP(Tabel1[[#This Row],[Üürnik]],'Lepingu lisa'!$AW$3:$AX$22,2,FALSE),"")</f>
        <v>PALDISKI MNT _03</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c r="A74" s="18" t="s">
        <v>164</v>
      </c>
      <c r="B74" s="19" t="s">
        <v>173</v>
      </c>
      <c r="C74" s="18" t="s">
        <v>57</v>
      </c>
      <c r="D74" s="18" t="s">
        <v>95</v>
      </c>
      <c r="E74" s="18" t="s">
        <v>75</v>
      </c>
      <c r="F74" s="53">
        <v>58.5</v>
      </c>
      <c r="G74" s="53"/>
      <c r="H74" s="18"/>
      <c r="I74" s="11" t="str">
        <f>LEFT(Tabel1[[#This Row],[Ruumi tüüp (TALO Tüüpruumide nimestik)]],2)</f>
        <v>91</v>
      </c>
      <c r="J74" s="22" t="s">
        <v>4</v>
      </c>
      <c r="K74" s="18" t="s">
        <v>10</v>
      </c>
      <c r="L74" s="11" t="str">
        <f>IFERROR(VLOOKUP(Tabel1[[#This Row],[Üürnik]],'Lepingu lisa'!$AW$3:$AX$22,2,FALSE),"")</f>
        <v>PALDISKI MNT _03</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c r="A75" s="18" t="s">
        <v>164</v>
      </c>
      <c r="B75" s="19" t="s">
        <v>174</v>
      </c>
      <c r="C75" s="18" t="s">
        <v>57</v>
      </c>
      <c r="D75" s="18" t="s">
        <v>171</v>
      </c>
      <c r="E75" s="18" t="s">
        <v>172</v>
      </c>
      <c r="F75" s="53">
        <v>9.6</v>
      </c>
      <c r="G75" s="53"/>
      <c r="H75" s="18"/>
      <c r="I75" s="11" t="str">
        <f>LEFT(Tabel1[[#This Row],[Ruumi tüüp (TALO Tüüpruumide nimestik)]],2)</f>
        <v>36</v>
      </c>
      <c r="J75" s="22" t="s">
        <v>4</v>
      </c>
      <c r="K75" s="18" t="s">
        <v>10</v>
      </c>
      <c r="L75" s="11" t="str">
        <f>IFERROR(VLOOKUP(Tabel1[[#This Row],[Üürnik]],'Lepingu lisa'!$AW$3:$AX$22,2,FALSE),"")</f>
        <v>PALDISKI MNT _03</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c r="A76" s="18" t="s">
        <v>164</v>
      </c>
      <c r="B76" s="19" t="s">
        <v>175</v>
      </c>
      <c r="C76" s="18" t="s">
        <v>57</v>
      </c>
      <c r="D76" s="18" t="s">
        <v>171</v>
      </c>
      <c r="E76" s="18" t="s">
        <v>172</v>
      </c>
      <c r="F76" s="53">
        <v>15.7</v>
      </c>
      <c r="G76" s="53"/>
      <c r="H76" s="18"/>
      <c r="I76" s="11" t="str">
        <f>LEFT(Tabel1[[#This Row],[Ruumi tüüp (TALO Tüüpruumide nimestik)]],2)</f>
        <v>36</v>
      </c>
      <c r="J76" s="22" t="s">
        <v>4</v>
      </c>
      <c r="K76" s="18" t="s">
        <v>10</v>
      </c>
      <c r="L76" s="11" t="str">
        <f>IFERROR(VLOOKUP(Tabel1[[#This Row],[Üürnik]],'Lepingu lisa'!$AW$3:$AX$22,2,FALSE),"")</f>
        <v>PALDISKI MNT _03</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c r="A77" s="18" t="s">
        <v>164</v>
      </c>
      <c r="B77" s="19" t="s">
        <v>176</v>
      </c>
      <c r="C77" s="18" t="s">
        <v>57</v>
      </c>
      <c r="D77" s="18" t="s">
        <v>171</v>
      </c>
      <c r="E77" s="18" t="s">
        <v>172</v>
      </c>
      <c r="F77" s="53">
        <v>12.2</v>
      </c>
      <c r="G77" s="53"/>
      <c r="H77" s="18"/>
      <c r="I77" s="11" t="str">
        <f>LEFT(Tabel1[[#This Row],[Ruumi tüüp (TALO Tüüpruumide nimestik)]],2)</f>
        <v>36</v>
      </c>
      <c r="J77" s="22" t="s">
        <v>4</v>
      </c>
      <c r="K77" s="18" t="s">
        <v>10</v>
      </c>
      <c r="L77" s="11" t="str">
        <f>IFERROR(VLOOKUP(Tabel1[[#This Row],[Üürnik]],'Lepingu lisa'!$AW$3:$AX$22,2,FALSE),"")</f>
        <v>PALDISKI MNT _03</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c r="A78" s="18" t="s">
        <v>164</v>
      </c>
      <c r="B78" s="19" t="s">
        <v>177</v>
      </c>
      <c r="C78" s="18" t="s">
        <v>57</v>
      </c>
      <c r="D78" s="18" t="s">
        <v>171</v>
      </c>
      <c r="E78" s="18" t="s">
        <v>172</v>
      </c>
      <c r="F78" s="53">
        <v>21.3</v>
      </c>
      <c r="G78" s="53"/>
      <c r="H78" s="18"/>
      <c r="I78" s="11" t="str">
        <f>LEFT(Tabel1[[#This Row],[Ruumi tüüp (TALO Tüüpruumide nimestik)]],2)</f>
        <v>36</v>
      </c>
      <c r="J78" s="22" t="s">
        <v>4</v>
      </c>
      <c r="K78" s="18" t="s">
        <v>10</v>
      </c>
      <c r="L78" s="11" t="str">
        <f>IFERROR(VLOOKUP(Tabel1[[#This Row],[Üürnik]],'Lepingu lisa'!$AW$3:$AX$22,2,FALSE),"")</f>
        <v>PALDISKI MNT _03</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c r="A79" s="18" t="s">
        <v>164</v>
      </c>
      <c r="B79" s="19" t="s">
        <v>178</v>
      </c>
      <c r="C79" s="18" t="s">
        <v>57</v>
      </c>
      <c r="D79" s="18" t="s">
        <v>171</v>
      </c>
      <c r="E79" s="18" t="s">
        <v>172</v>
      </c>
      <c r="F79" s="53">
        <v>27.5</v>
      </c>
      <c r="G79" s="53"/>
      <c r="H79" s="18"/>
      <c r="I79" s="11" t="str">
        <f>LEFT(Tabel1[[#This Row],[Ruumi tüüp (TALO Tüüpruumide nimestik)]],2)</f>
        <v>36</v>
      </c>
      <c r="J79" s="22" t="s">
        <v>4</v>
      </c>
      <c r="K79" s="18" t="s">
        <v>10</v>
      </c>
      <c r="L79" s="11" t="str">
        <f>IFERROR(VLOOKUP(Tabel1[[#This Row],[Üürnik]],'Lepingu lisa'!$AW$3:$AX$22,2,FALSE),"")</f>
        <v>PALDISKI MNT _03</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c r="A80" s="18" t="s">
        <v>164</v>
      </c>
      <c r="B80" s="19" t="s">
        <v>179</v>
      </c>
      <c r="C80" s="18" t="s">
        <v>57</v>
      </c>
      <c r="D80" s="18" t="s">
        <v>171</v>
      </c>
      <c r="E80" s="18" t="s">
        <v>172</v>
      </c>
      <c r="F80" s="53">
        <v>15.7</v>
      </c>
      <c r="G80" s="53"/>
      <c r="H80" s="18"/>
      <c r="I80" s="11" t="str">
        <f>LEFT(Tabel1[[#This Row],[Ruumi tüüp (TALO Tüüpruumide nimestik)]],2)</f>
        <v>36</v>
      </c>
      <c r="J80" s="22" t="s">
        <v>4</v>
      </c>
      <c r="K80" s="18" t="s">
        <v>10</v>
      </c>
      <c r="L80" s="11" t="str">
        <f>IFERROR(VLOOKUP(Tabel1[[#This Row],[Üürnik]],'Lepingu lisa'!$AW$3:$AX$22,2,FALSE),"")</f>
        <v>PALDISKI MNT _03</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c r="A81" s="18" t="s">
        <v>164</v>
      </c>
      <c r="B81" s="19" t="s">
        <v>180</v>
      </c>
      <c r="C81" s="18" t="s">
        <v>57</v>
      </c>
      <c r="D81" s="18" t="s">
        <v>171</v>
      </c>
      <c r="E81" s="18" t="s">
        <v>172</v>
      </c>
      <c r="F81" s="53">
        <v>10.199999999999999</v>
      </c>
      <c r="G81" s="53"/>
      <c r="H81" s="18"/>
      <c r="I81" s="11" t="str">
        <f>LEFT(Tabel1[[#This Row],[Ruumi tüüp (TALO Tüüpruumide nimestik)]],2)</f>
        <v>36</v>
      </c>
      <c r="J81" s="22" t="s">
        <v>4</v>
      </c>
      <c r="K81" s="18" t="s">
        <v>10</v>
      </c>
      <c r="L81" s="11" t="str">
        <f>IFERROR(VLOOKUP(Tabel1[[#This Row],[Üürnik]],'Lepingu lisa'!$AW$3:$AX$22,2,FALSE),"")</f>
        <v>PALDISKI MNT _03</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c r="A82" s="18" t="s">
        <v>164</v>
      </c>
      <c r="B82" s="19" t="s">
        <v>181</v>
      </c>
      <c r="C82" s="18" t="s">
        <v>57</v>
      </c>
      <c r="D82" s="18" t="s">
        <v>171</v>
      </c>
      <c r="E82" s="18" t="s">
        <v>172</v>
      </c>
      <c r="F82" s="53">
        <v>18.100000000000001</v>
      </c>
      <c r="G82" s="53"/>
      <c r="H82" s="18"/>
      <c r="I82" s="11" t="str">
        <f>LEFT(Tabel1[[#This Row],[Ruumi tüüp (TALO Tüüpruumide nimestik)]],2)</f>
        <v>36</v>
      </c>
      <c r="J82" s="22" t="s">
        <v>4</v>
      </c>
      <c r="K82" s="18" t="s">
        <v>10</v>
      </c>
      <c r="L82" s="11" t="str">
        <f>IFERROR(VLOOKUP(Tabel1[[#This Row],[Üürnik]],'Lepingu lisa'!$AW$3:$AX$22,2,FALSE),"")</f>
        <v>PALDISKI MNT _03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c r="A83" s="18" t="s">
        <v>164</v>
      </c>
      <c r="B83" s="19" t="s">
        <v>182</v>
      </c>
      <c r="C83" s="18" t="s">
        <v>57</v>
      </c>
      <c r="D83" s="18" t="s">
        <v>171</v>
      </c>
      <c r="E83" s="18" t="s">
        <v>172</v>
      </c>
      <c r="F83" s="53">
        <v>30.6</v>
      </c>
      <c r="G83" s="53"/>
      <c r="H83" s="18"/>
      <c r="I83" s="11" t="str">
        <f>LEFT(Tabel1[[#This Row],[Ruumi tüüp (TALO Tüüpruumide nimestik)]],2)</f>
        <v>36</v>
      </c>
      <c r="J83" s="22" t="s">
        <v>4</v>
      </c>
      <c r="K83" s="18" t="s">
        <v>10</v>
      </c>
      <c r="L83" s="11" t="str">
        <f>IFERROR(VLOOKUP(Tabel1[[#This Row],[Üürnik]],'Lepingu lisa'!$AW$3:$AX$22,2,FALSE),"")</f>
        <v>PALDISKI MNT _03</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c r="A84" s="18" t="s">
        <v>164</v>
      </c>
      <c r="B84" s="19" t="s">
        <v>183</v>
      </c>
      <c r="C84" s="18" t="s">
        <v>57</v>
      </c>
      <c r="D84" s="18" t="s">
        <v>171</v>
      </c>
      <c r="E84" s="18" t="s">
        <v>172</v>
      </c>
      <c r="F84" s="53">
        <v>20.100000000000001</v>
      </c>
      <c r="G84" s="53"/>
      <c r="H84" s="18"/>
      <c r="I84" s="11" t="str">
        <f>LEFT(Tabel1[[#This Row],[Ruumi tüüp (TALO Tüüpruumide nimestik)]],2)</f>
        <v>36</v>
      </c>
      <c r="J84" s="22" t="s">
        <v>4</v>
      </c>
      <c r="K84" s="18" t="s">
        <v>10</v>
      </c>
      <c r="L84" s="11" t="str">
        <f>IFERROR(VLOOKUP(Tabel1[[#This Row],[Üürnik]],'Lepingu lisa'!$AW$3:$AX$22,2,FALSE),"")</f>
        <v>PALDISKI MNT _03</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c r="A85" s="18" t="s">
        <v>164</v>
      </c>
      <c r="B85" s="19" t="s">
        <v>184</v>
      </c>
      <c r="C85" s="18" t="s">
        <v>57</v>
      </c>
      <c r="D85" s="18" t="s">
        <v>171</v>
      </c>
      <c r="E85" s="18" t="s">
        <v>172</v>
      </c>
      <c r="F85" s="53">
        <v>26</v>
      </c>
      <c r="G85" s="53"/>
      <c r="H85" s="18"/>
      <c r="I85" s="11" t="str">
        <f>LEFT(Tabel1[[#This Row],[Ruumi tüüp (TALO Tüüpruumide nimestik)]],2)</f>
        <v>36</v>
      </c>
      <c r="J85" s="22" t="s">
        <v>4</v>
      </c>
      <c r="K85" s="18" t="s">
        <v>10</v>
      </c>
      <c r="L85" s="11" t="str">
        <f>IFERROR(VLOOKUP(Tabel1[[#This Row],[Üürnik]],'Lepingu lisa'!$AW$3:$AX$22,2,FALSE),"")</f>
        <v>PALDISKI MNT _03</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c r="A86" s="18" t="s">
        <v>164</v>
      </c>
      <c r="B86" s="19" t="s">
        <v>185</v>
      </c>
      <c r="C86" s="18" t="s">
        <v>57</v>
      </c>
      <c r="D86" s="18" t="s">
        <v>92</v>
      </c>
      <c r="E86" s="18" t="s">
        <v>93</v>
      </c>
      <c r="F86" s="53">
        <v>9</v>
      </c>
      <c r="G86" s="53"/>
      <c r="H86" s="18"/>
      <c r="I86" s="11" t="str">
        <f>LEFT(Tabel1[[#This Row],[Ruumi tüüp (TALO Tüüpruumide nimestik)]],2)</f>
        <v>59</v>
      </c>
      <c r="J86" s="22" t="s">
        <v>4</v>
      </c>
      <c r="K86" s="18" t="s">
        <v>10</v>
      </c>
      <c r="L86" s="11" t="str">
        <f>IFERROR(VLOOKUP(Tabel1[[#This Row],[Üürnik]],'Lepingu lisa'!$AW$3:$AX$22,2,FALSE),"")</f>
        <v>PALDISKI MNT _03</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c r="A87" s="18" t="s">
        <v>164</v>
      </c>
      <c r="B87" s="19" t="s">
        <v>186</v>
      </c>
      <c r="C87" s="18" t="s">
        <v>57</v>
      </c>
      <c r="D87" s="18" t="s">
        <v>92</v>
      </c>
      <c r="E87" s="18" t="s">
        <v>93</v>
      </c>
      <c r="F87" s="53">
        <v>7.9</v>
      </c>
      <c r="G87" s="53"/>
      <c r="H87" s="18"/>
      <c r="I87" s="11" t="str">
        <f>LEFT(Tabel1[[#This Row],[Ruumi tüüp (TALO Tüüpruumide nimestik)]],2)</f>
        <v>59</v>
      </c>
      <c r="J87" s="22" t="s">
        <v>4</v>
      </c>
      <c r="K87" s="18" t="s">
        <v>10</v>
      </c>
      <c r="L87" s="11" t="str">
        <f>IFERROR(VLOOKUP(Tabel1[[#This Row],[Üürnik]],'Lepingu lisa'!$AW$3:$AX$22,2,FALSE),"")</f>
        <v>PALDISKI MNT _03</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c r="A88" s="18" t="s">
        <v>164</v>
      </c>
      <c r="B88" s="19" t="s">
        <v>187</v>
      </c>
      <c r="C88" s="18" t="s">
        <v>57</v>
      </c>
      <c r="D88" s="18" t="s">
        <v>92</v>
      </c>
      <c r="E88" s="18" t="s">
        <v>93</v>
      </c>
      <c r="F88" s="53">
        <v>9.4</v>
      </c>
      <c r="G88" s="53"/>
      <c r="H88" s="18"/>
      <c r="I88" s="11" t="str">
        <f>LEFT(Tabel1[[#This Row],[Ruumi tüüp (TALO Tüüpruumide nimestik)]],2)</f>
        <v>59</v>
      </c>
      <c r="J88" s="22" t="s">
        <v>4</v>
      </c>
      <c r="K88" s="18" t="s">
        <v>10</v>
      </c>
      <c r="L88" s="11" t="str">
        <f>IFERROR(VLOOKUP(Tabel1[[#This Row],[Üürnik]],'Lepingu lisa'!$AW$3:$AX$22,2,FALSE),"")</f>
        <v>PALDISKI MNT _03</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c r="A89" s="18" t="s">
        <v>164</v>
      </c>
      <c r="B89" s="19" t="s">
        <v>188</v>
      </c>
      <c r="C89" s="18" t="s">
        <v>57</v>
      </c>
      <c r="D89" s="18" t="s">
        <v>92</v>
      </c>
      <c r="E89" s="18" t="s">
        <v>93</v>
      </c>
      <c r="F89" s="53">
        <v>11.2</v>
      </c>
      <c r="G89" s="53"/>
      <c r="H89" s="18"/>
      <c r="I89" s="11" t="str">
        <f>LEFT(Tabel1[[#This Row],[Ruumi tüüp (TALO Tüüpruumide nimestik)]],2)</f>
        <v>59</v>
      </c>
      <c r="J89" s="22" t="s">
        <v>4</v>
      </c>
      <c r="K89" s="18" t="s">
        <v>10</v>
      </c>
      <c r="L89" s="11" t="str">
        <f>IFERROR(VLOOKUP(Tabel1[[#This Row],[Üürnik]],'Lepingu lisa'!$AW$3:$AX$22,2,FALSE),"")</f>
        <v>PALDISKI MNT _03</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c r="A90" s="18" t="s">
        <v>164</v>
      </c>
      <c r="B90" s="19" t="s">
        <v>189</v>
      </c>
      <c r="C90" s="18" t="s">
        <v>57</v>
      </c>
      <c r="D90" s="18" t="s">
        <v>121</v>
      </c>
      <c r="E90" s="18" t="s">
        <v>122</v>
      </c>
      <c r="F90" s="53">
        <v>2.8</v>
      </c>
      <c r="G90" s="53"/>
      <c r="H90" s="18"/>
      <c r="I90" s="11" t="str">
        <f>LEFT(Tabel1[[#This Row],[Ruumi tüüp (TALO Tüüpruumide nimestik)]],2)</f>
        <v>73</v>
      </c>
      <c r="J90" s="22" t="s">
        <v>4</v>
      </c>
      <c r="K90" s="18" t="s">
        <v>10</v>
      </c>
      <c r="L90" s="11" t="str">
        <f>IFERROR(VLOOKUP(Tabel1[[#This Row],[Üürnik]],'Lepingu lisa'!$AW$3:$AX$22,2,FALSE),"")</f>
        <v>PALDISKI MNT _03</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c r="A91" s="18" t="s">
        <v>164</v>
      </c>
      <c r="B91" s="19" t="s">
        <v>190</v>
      </c>
      <c r="C91" s="18" t="s">
        <v>57</v>
      </c>
      <c r="D91" s="18" t="s">
        <v>140</v>
      </c>
      <c r="E91" s="18" t="s">
        <v>141</v>
      </c>
      <c r="F91" s="53">
        <v>4.0999999999999996</v>
      </c>
      <c r="G91" s="53"/>
      <c r="H91" s="18"/>
      <c r="I91" s="11" t="str">
        <f>LEFT(Tabel1[[#This Row],[Ruumi tüüp (TALO Tüüpruumide nimestik)]],2)</f>
        <v>86</v>
      </c>
      <c r="J91" s="22" t="s">
        <v>4</v>
      </c>
      <c r="K91" s="18" t="s">
        <v>10</v>
      </c>
      <c r="L91" s="11" t="str">
        <f>IFERROR(VLOOKUP(Tabel1[[#This Row],[Üürnik]],'Lepingu lisa'!$AW$3:$AX$22,2,FALSE),"")</f>
        <v>PALDISKI MNT _03</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c r="A92" s="18" t="s">
        <v>164</v>
      </c>
      <c r="B92" s="19" t="s">
        <v>191</v>
      </c>
      <c r="C92" s="18" t="s">
        <v>57</v>
      </c>
      <c r="D92" s="18" t="s">
        <v>107</v>
      </c>
      <c r="E92" s="18" t="s">
        <v>108</v>
      </c>
      <c r="F92" s="53">
        <v>23.2</v>
      </c>
      <c r="G92" s="53"/>
      <c r="H92" s="18"/>
      <c r="I92" s="11" t="str">
        <f>LEFT(Tabel1[[#This Row],[Ruumi tüüp (TALO Tüüpruumide nimestik)]],2)</f>
        <v>71</v>
      </c>
      <c r="J92" s="22" t="s">
        <v>4</v>
      </c>
      <c r="K92" s="18" t="s">
        <v>10</v>
      </c>
      <c r="L92" s="11" t="str">
        <f>IFERROR(VLOOKUP(Tabel1[[#This Row],[Üürnik]],'Lepingu lisa'!$AW$3:$AX$22,2,FALSE),"")</f>
        <v>PALDISKI MNT _03</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c r="A93" s="18" t="s">
        <v>164</v>
      </c>
      <c r="B93" s="19" t="s">
        <v>192</v>
      </c>
      <c r="C93" s="18" t="s">
        <v>57</v>
      </c>
      <c r="D93" s="18" t="s">
        <v>121</v>
      </c>
      <c r="E93" s="18" t="s">
        <v>122</v>
      </c>
      <c r="F93" s="53">
        <v>2.4</v>
      </c>
      <c r="G93" s="53"/>
      <c r="H93" s="18"/>
      <c r="I93" s="11" t="str">
        <f>LEFT(Tabel1[[#This Row],[Ruumi tüüp (TALO Tüüpruumide nimestik)]],2)</f>
        <v>73</v>
      </c>
      <c r="J93" s="22" t="s">
        <v>4</v>
      </c>
      <c r="K93" s="18" t="s">
        <v>10</v>
      </c>
      <c r="L93" s="11" t="str">
        <f>IFERROR(VLOOKUP(Tabel1[[#This Row],[Üürnik]],'Lepingu lisa'!$AW$3:$AX$22,2,FALSE),"")</f>
        <v>PALDISKI MNT _03</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c r="A94" s="18" t="s">
        <v>164</v>
      </c>
      <c r="B94" s="19" t="s">
        <v>193</v>
      </c>
      <c r="C94" s="18" t="s">
        <v>57</v>
      </c>
      <c r="D94" s="18" t="s">
        <v>110</v>
      </c>
      <c r="E94" s="18" t="s">
        <v>111</v>
      </c>
      <c r="F94" s="53">
        <v>7.4</v>
      </c>
      <c r="G94" s="53"/>
      <c r="H94" s="18"/>
      <c r="I94" s="11" t="str">
        <f>LEFT(Tabel1[[#This Row],[Ruumi tüüp (TALO Tüüpruumide nimestik)]],2)</f>
        <v>72</v>
      </c>
      <c r="J94" s="22" t="s">
        <v>4</v>
      </c>
      <c r="K94" s="18" t="s">
        <v>10</v>
      </c>
      <c r="L94" s="11" t="str">
        <f>IFERROR(VLOOKUP(Tabel1[[#This Row],[Üürnik]],'Lepingu lisa'!$AW$3:$AX$22,2,FALSE),"")</f>
        <v>PALDISKI MNT _03</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c r="A95" s="18" t="s">
        <v>164</v>
      </c>
      <c r="B95" s="19" t="s">
        <v>194</v>
      </c>
      <c r="C95" s="18" t="s">
        <v>57</v>
      </c>
      <c r="D95" s="18" t="s">
        <v>88</v>
      </c>
      <c r="E95" s="18" t="s">
        <v>89</v>
      </c>
      <c r="F95" s="53">
        <v>26.8</v>
      </c>
      <c r="G95" s="53"/>
      <c r="H95" s="18"/>
      <c r="I95" s="11" t="str">
        <f>LEFT(Tabel1[[#This Row],[Ruumi tüüp (TALO Tüüpruumide nimestik)]],2)</f>
        <v>21</v>
      </c>
      <c r="J95" s="22" t="s">
        <v>4</v>
      </c>
      <c r="K95" s="18" t="s">
        <v>10</v>
      </c>
      <c r="L95" s="11" t="str">
        <f>IFERROR(VLOOKUP(Tabel1[[#This Row],[Üürnik]],'Lepingu lisa'!$AW$3:$AX$22,2,FALSE),"")</f>
        <v>PALDISKI MNT _03</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c r="A96" s="18" t="s">
        <v>164</v>
      </c>
      <c r="B96" s="19" t="s">
        <v>195</v>
      </c>
      <c r="C96" s="18" t="s">
        <v>57</v>
      </c>
      <c r="D96" s="18" t="s">
        <v>171</v>
      </c>
      <c r="E96" s="18" t="s">
        <v>172</v>
      </c>
      <c r="F96" s="53">
        <v>12.2</v>
      </c>
      <c r="G96" s="53"/>
      <c r="H96" s="18"/>
      <c r="I96" s="11" t="str">
        <f>LEFT(Tabel1[[#This Row],[Ruumi tüüp (TALO Tüüpruumide nimestik)]],2)</f>
        <v>36</v>
      </c>
      <c r="J96" s="22" t="s">
        <v>4</v>
      </c>
      <c r="K96" s="18" t="s">
        <v>10</v>
      </c>
      <c r="L96" s="11" t="str">
        <f>IFERROR(VLOOKUP(Tabel1[[#This Row],[Üürnik]],'Lepingu lisa'!$AW$3:$AX$22,2,FALSE),"")</f>
        <v>PALDISKI MNT _03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c r="A97" s="18" t="s">
        <v>164</v>
      </c>
      <c r="B97" s="19" t="s">
        <v>196</v>
      </c>
      <c r="C97" s="18" t="s">
        <v>57</v>
      </c>
      <c r="D97" s="18" t="s">
        <v>130</v>
      </c>
      <c r="E97" s="18" t="s">
        <v>89</v>
      </c>
      <c r="F97" s="53">
        <v>10.4</v>
      </c>
      <c r="G97" s="53"/>
      <c r="H97" s="18"/>
      <c r="I97" s="11" t="str">
        <f>LEFT(Tabel1[[#This Row],[Ruumi tüüp (TALO Tüüpruumide nimestik)]],2)</f>
        <v>21</v>
      </c>
      <c r="J97" s="22" t="s">
        <v>4</v>
      </c>
      <c r="K97" s="18" t="s">
        <v>10</v>
      </c>
      <c r="L97" s="11" t="str">
        <f>IFERROR(VLOOKUP(Tabel1[[#This Row],[Üürnik]],'Lepingu lisa'!$AW$3:$AX$22,2,FALSE),"")</f>
        <v>PALDISKI MNT _03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c r="A98" s="18" t="s">
        <v>164</v>
      </c>
      <c r="B98" s="19" t="s">
        <v>197</v>
      </c>
      <c r="C98" s="18" t="s">
        <v>57</v>
      </c>
      <c r="D98" s="18" t="s">
        <v>171</v>
      </c>
      <c r="E98" s="18" t="s">
        <v>172</v>
      </c>
      <c r="F98" s="53">
        <v>12.5</v>
      </c>
      <c r="G98" s="53"/>
      <c r="H98" s="18"/>
      <c r="I98" s="11" t="str">
        <f>LEFT(Tabel1[[#This Row],[Ruumi tüüp (TALO Tüüpruumide nimestik)]],2)</f>
        <v>36</v>
      </c>
      <c r="J98" s="22" t="s">
        <v>4</v>
      </c>
      <c r="K98" s="18" t="s">
        <v>10</v>
      </c>
      <c r="L98" s="11" t="str">
        <f>IFERROR(VLOOKUP(Tabel1[[#This Row],[Üürnik]],'Lepingu lisa'!$AW$3:$AX$22,2,FALSE),"")</f>
        <v>PALDISKI MNT _03</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c r="A99" s="18" t="s">
        <v>164</v>
      </c>
      <c r="B99" s="19" t="s">
        <v>198</v>
      </c>
      <c r="C99" s="18" t="s">
        <v>57</v>
      </c>
      <c r="D99" s="18" t="s">
        <v>171</v>
      </c>
      <c r="E99" s="18" t="s">
        <v>172</v>
      </c>
      <c r="F99" s="53">
        <v>19.5</v>
      </c>
      <c r="G99" s="53"/>
      <c r="H99" s="18"/>
      <c r="I99" s="11" t="str">
        <f>LEFT(Tabel1[[#This Row],[Ruumi tüüp (TALO Tüüpruumide nimestik)]],2)</f>
        <v>36</v>
      </c>
      <c r="J99" s="22" t="s">
        <v>4</v>
      </c>
      <c r="K99" s="18" t="s">
        <v>10</v>
      </c>
      <c r="L99" s="11" t="str">
        <f>IFERROR(VLOOKUP(Tabel1[[#This Row],[Üürnik]],'Lepingu lisa'!$AW$3:$AX$22,2,FALSE),"")</f>
        <v>PALDISKI MNT _03</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c r="A100" s="18" t="s">
        <v>164</v>
      </c>
      <c r="B100" s="19" t="s">
        <v>199</v>
      </c>
      <c r="C100" s="18" t="s">
        <v>57</v>
      </c>
      <c r="D100" s="18" t="s">
        <v>171</v>
      </c>
      <c r="E100" s="18" t="s">
        <v>172</v>
      </c>
      <c r="F100" s="53">
        <v>31</v>
      </c>
      <c r="G100" s="53"/>
      <c r="H100" s="18"/>
      <c r="I100" s="11" t="str">
        <f>LEFT(Tabel1[[#This Row],[Ruumi tüüp (TALO Tüüpruumide nimestik)]],2)</f>
        <v>36</v>
      </c>
      <c r="J100" s="22" t="s">
        <v>4</v>
      </c>
      <c r="K100" s="18" t="s">
        <v>10</v>
      </c>
      <c r="L100" s="11" t="str">
        <f>IFERROR(VLOOKUP(Tabel1[[#This Row],[Üürnik]],'Lepingu lisa'!$AW$3:$AX$22,2,FALSE),"")</f>
        <v>PALDISKI MNT _03</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t="s">
        <v>164</v>
      </c>
      <c r="B101" s="19" t="s">
        <v>200</v>
      </c>
      <c r="C101" s="18" t="s">
        <v>57</v>
      </c>
      <c r="D101" s="18" t="s">
        <v>171</v>
      </c>
      <c r="E101" s="18" t="s">
        <v>172</v>
      </c>
      <c r="F101" s="53">
        <v>16.5</v>
      </c>
      <c r="G101" s="53"/>
      <c r="H101" s="18"/>
      <c r="I101" s="11" t="str">
        <f>LEFT(Tabel1[[#This Row],[Ruumi tüüp (TALO Tüüpruumide nimestik)]],2)</f>
        <v>36</v>
      </c>
      <c r="J101" s="22" t="s">
        <v>4</v>
      </c>
      <c r="K101" s="18" t="s">
        <v>10</v>
      </c>
      <c r="L101" s="11" t="str">
        <f>IFERROR(VLOOKUP(Tabel1[[#This Row],[Üürnik]],'Lepingu lisa'!$AW$3:$AX$22,2,FALSE),"")</f>
        <v>PALDISKI MNT _03</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t="s">
        <v>164</v>
      </c>
      <c r="B102" s="19" t="s">
        <v>201</v>
      </c>
      <c r="C102" s="18" t="s">
        <v>57</v>
      </c>
      <c r="D102" s="18" t="s">
        <v>171</v>
      </c>
      <c r="E102" s="18" t="s">
        <v>172</v>
      </c>
      <c r="F102" s="53">
        <v>14.4</v>
      </c>
      <c r="G102" s="53"/>
      <c r="H102" s="18"/>
      <c r="I102" s="11" t="str">
        <f>LEFT(Tabel1[[#This Row],[Ruumi tüüp (TALO Tüüpruumide nimestik)]],2)</f>
        <v>36</v>
      </c>
      <c r="J102" s="22" t="s">
        <v>4</v>
      </c>
      <c r="K102" s="18" t="s">
        <v>10</v>
      </c>
      <c r="L102" s="11" t="str">
        <f>IFERROR(VLOOKUP(Tabel1[[#This Row],[Üürnik]],'Lepingu lisa'!$AW$3:$AX$22,2,FALSE),"")</f>
        <v>PALDISKI MNT _03</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t="s">
        <v>164</v>
      </c>
      <c r="B103" s="19" t="s">
        <v>202</v>
      </c>
      <c r="C103" s="18" t="s">
        <v>57</v>
      </c>
      <c r="D103" s="18" t="s">
        <v>171</v>
      </c>
      <c r="E103" s="18" t="s">
        <v>172</v>
      </c>
      <c r="F103" s="53">
        <v>18</v>
      </c>
      <c r="G103" s="53"/>
      <c r="H103" s="18"/>
      <c r="I103" s="11" t="str">
        <f>LEFT(Tabel1[[#This Row],[Ruumi tüüp (TALO Tüüpruumide nimestik)]],2)</f>
        <v>36</v>
      </c>
      <c r="J103" s="22" t="s">
        <v>4</v>
      </c>
      <c r="K103" s="18" t="s">
        <v>10</v>
      </c>
      <c r="L103" s="11" t="str">
        <f>IFERROR(VLOOKUP(Tabel1[[#This Row],[Üürnik]],'Lepingu lisa'!$AW$3:$AX$22,2,FALSE),"")</f>
        <v>PALDISKI MNT _03</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t="s">
        <v>164</v>
      </c>
      <c r="B104" s="19" t="s">
        <v>203</v>
      </c>
      <c r="C104" s="18" t="s">
        <v>57</v>
      </c>
      <c r="D104" s="18" t="s">
        <v>171</v>
      </c>
      <c r="E104" s="18" t="s">
        <v>172</v>
      </c>
      <c r="F104" s="53">
        <v>35.1</v>
      </c>
      <c r="G104" s="53"/>
      <c r="H104" s="18"/>
      <c r="I104" s="11" t="str">
        <f>LEFT(Tabel1[[#This Row],[Ruumi tüüp (TALO Tüüpruumide nimestik)]],2)</f>
        <v>36</v>
      </c>
      <c r="J104" s="22" t="s">
        <v>4</v>
      </c>
      <c r="K104" s="18" t="s">
        <v>10</v>
      </c>
      <c r="L104" s="11" t="str">
        <f>IFERROR(VLOOKUP(Tabel1[[#This Row],[Üürnik]],'Lepingu lisa'!$AW$3:$AX$22,2,FALSE),"")</f>
        <v>PALDISKI MNT _03</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t="s">
        <v>164</v>
      </c>
      <c r="B105" s="19" t="s">
        <v>204</v>
      </c>
      <c r="C105" s="18" t="s">
        <v>57</v>
      </c>
      <c r="D105" s="18" t="s">
        <v>171</v>
      </c>
      <c r="E105" s="18" t="s">
        <v>172</v>
      </c>
      <c r="F105" s="53">
        <v>9.1999999999999993</v>
      </c>
      <c r="G105" s="53"/>
      <c r="H105" s="18"/>
      <c r="I105" s="11" t="str">
        <f>LEFT(Tabel1[[#This Row],[Ruumi tüüp (TALO Tüüpruumide nimestik)]],2)</f>
        <v>36</v>
      </c>
      <c r="J105" s="22" t="s">
        <v>4</v>
      </c>
      <c r="K105" s="18" t="s">
        <v>10</v>
      </c>
      <c r="L105" s="11" t="str">
        <f>IFERROR(VLOOKUP(Tabel1[[#This Row],[Üürnik]],'Lepingu lisa'!$AW$3:$AX$22,2,FALSE),"")</f>
        <v>PALDISKI MNT _03</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t="s">
        <v>164</v>
      </c>
      <c r="B106" s="19" t="s">
        <v>205</v>
      </c>
      <c r="C106" s="18" t="s">
        <v>57</v>
      </c>
      <c r="D106" s="18" t="s">
        <v>171</v>
      </c>
      <c r="E106" s="18" t="s">
        <v>172</v>
      </c>
      <c r="F106" s="53">
        <v>18.600000000000001</v>
      </c>
      <c r="G106" s="53"/>
      <c r="H106" s="18"/>
      <c r="I106" s="11" t="str">
        <f>LEFT(Tabel1[[#This Row],[Ruumi tüüp (TALO Tüüpruumide nimestik)]],2)</f>
        <v>36</v>
      </c>
      <c r="J106" s="22" t="s">
        <v>4</v>
      </c>
      <c r="K106" s="18" t="s">
        <v>10</v>
      </c>
      <c r="L106" s="11" t="str">
        <f>IFERROR(VLOOKUP(Tabel1[[#This Row],[Üürnik]],'Lepingu lisa'!$AW$3:$AX$22,2,FALSE),"")</f>
        <v>PALDISKI MNT _03</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t="s">
        <v>164</v>
      </c>
      <c r="B107" s="19" t="s">
        <v>206</v>
      </c>
      <c r="C107" s="18" t="s">
        <v>57</v>
      </c>
      <c r="D107" s="18" t="s">
        <v>207</v>
      </c>
      <c r="E107" s="18" t="s">
        <v>208</v>
      </c>
      <c r="F107" s="53">
        <v>32.1</v>
      </c>
      <c r="G107" s="53"/>
      <c r="H107" s="18"/>
      <c r="I107" s="11" t="str">
        <f>LEFT(Tabel1[[#This Row],[Ruumi tüüp (TALO Tüüpruumide nimestik)]],2)</f>
        <v>48</v>
      </c>
      <c r="J107" s="22" t="s">
        <v>4</v>
      </c>
      <c r="K107" s="18" t="s">
        <v>10</v>
      </c>
      <c r="L107" s="11" t="str">
        <f>IFERROR(VLOOKUP(Tabel1[[#This Row],[Üürnik]],'Lepingu lisa'!$AW$3:$AX$22,2,FALSE),"")</f>
        <v>PALDISKI MNT _03</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t="s">
        <v>164</v>
      </c>
      <c r="B108" s="19" t="s">
        <v>209</v>
      </c>
      <c r="C108" s="18" t="s">
        <v>57</v>
      </c>
      <c r="D108" s="18" t="s">
        <v>88</v>
      </c>
      <c r="E108" s="18" t="s">
        <v>89</v>
      </c>
      <c r="F108" s="53">
        <v>14</v>
      </c>
      <c r="G108" s="53"/>
      <c r="H108" s="18"/>
      <c r="I108" s="11" t="str">
        <f>LEFT(Tabel1[[#This Row],[Ruumi tüüp (TALO Tüüpruumide nimestik)]],2)</f>
        <v>21</v>
      </c>
      <c r="J108" s="22" t="s">
        <v>4</v>
      </c>
      <c r="K108" s="18" t="s">
        <v>10</v>
      </c>
      <c r="L108" s="11" t="str">
        <f>IFERROR(VLOOKUP(Tabel1[[#This Row],[Üürnik]],'Lepingu lisa'!$AW$3:$AX$22,2,FALSE),"")</f>
        <v>PALDISKI MNT _03</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t="s">
        <v>164</v>
      </c>
      <c r="B109" s="19" t="s">
        <v>210</v>
      </c>
      <c r="C109" s="18" t="s">
        <v>57</v>
      </c>
      <c r="D109" s="18" t="s">
        <v>92</v>
      </c>
      <c r="E109" s="18" t="s">
        <v>93</v>
      </c>
      <c r="F109" s="53">
        <v>23.6</v>
      </c>
      <c r="G109" s="53"/>
      <c r="H109" s="18"/>
      <c r="I109" s="11" t="str">
        <f>LEFT(Tabel1[[#This Row],[Ruumi tüüp (TALO Tüüpruumide nimestik)]],2)</f>
        <v>59</v>
      </c>
      <c r="J109" s="22" t="s">
        <v>4</v>
      </c>
      <c r="K109" s="18" t="s">
        <v>10</v>
      </c>
      <c r="L109" s="11" t="str">
        <f>IFERROR(VLOOKUP(Tabel1[[#This Row],[Üürnik]],'Lepingu lisa'!$AW$3:$AX$22,2,FALSE),"")</f>
        <v>PALDISKI MNT _03</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t="s">
        <v>164</v>
      </c>
      <c r="B110" s="19" t="s">
        <v>211</v>
      </c>
      <c r="C110" s="18" t="s">
        <v>57</v>
      </c>
      <c r="D110" s="18" t="s">
        <v>95</v>
      </c>
      <c r="E110" s="18" t="s">
        <v>75</v>
      </c>
      <c r="F110" s="53">
        <v>94.6</v>
      </c>
      <c r="G110" s="53"/>
      <c r="H110" s="18"/>
      <c r="I110" s="11" t="str">
        <f>LEFT(Tabel1[[#This Row],[Ruumi tüüp (TALO Tüüpruumide nimestik)]],2)</f>
        <v>91</v>
      </c>
      <c r="J110" s="22" t="s">
        <v>4</v>
      </c>
      <c r="K110" s="18" t="s">
        <v>10</v>
      </c>
      <c r="L110" s="11" t="str">
        <f>IFERROR(VLOOKUP(Tabel1[[#This Row],[Üürnik]],'Lepingu lisa'!$AW$3:$AX$22,2,FALSE),"")</f>
        <v>PALDISKI MNT _03</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t="s">
        <v>164</v>
      </c>
      <c r="B111" s="19" t="s">
        <v>212</v>
      </c>
      <c r="C111" s="18" t="s">
        <v>57</v>
      </c>
      <c r="D111" s="18" t="s">
        <v>171</v>
      </c>
      <c r="E111" s="18" t="s">
        <v>172</v>
      </c>
      <c r="F111" s="53">
        <v>50.4</v>
      </c>
      <c r="G111" s="53"/>
      <c r="H111" s="18"/>
      <c r="I111" s="11" t="str">
        <f>LEFT(Tabel1[[#This Row],[Ruumi tüüp (TALO Tüüpruumide nimestik)]],2)</f>
        <v>36</v>
      </c>
      <c r="J111" s="22" t="s">
        <v>4</v>
      </c>
      <c r="K111" s="18" t="s">
        <v>10</v>
      </c>
      <c r="L111" s="11" t="str">
        <f>IFERROR(VLOOKUP(Tabel1[[#This Row],[Üürnik]],'Lepingu lisa'!$AW$3:$AX$22,2,FALSE),"")</f>
        <v>PALDISKI MNT _03</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t="s">
        <v>164</v>
      </c>
      <c r="B112" s="19" t="s">
        <v>213</v>
      </c>
      <c r="C112" s="18" t="s">
        <v>57</v>
      </c>
      <c r="D112" s="18" t="s">
        <v>92</v>
      </c>
      <c r="E112" s="18" t="s">
        <v>93</v>
      </c>
      <c r="F112" s="53">
        <v>8.1</v>
      </c>
      <c r="G112" s="53"/>
      <c r="H112" s="18"/>
      <c r="I112" s="11" t="str">
        <f>LEFT(Tabel1[[#This Row],[Ruumi tüüp (TALO Tüüpruumide nimestik)]],2)</f>
        <v>59</v>
      </c>
      <c r="J112" s="22" t="s">
        <v>4</v>
      </c>
      <c r="K112" s="18" t="s">
        <v>10</v>
      </c>
      <c r="L112" s="11" t="str">
        <f>IFERROR(VLOOKUP(Tabel1[[#This Row],[Üürnik]],'Lepingu lisa'!$AW$3:$AX$22,2,FALSE),"")</f>
        <v>PALDISKI MNT _03</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t="s">
        <v>164</v>
      </c>
      <c r="B113" s="19" t="s">
        <v>214</v>
      </c>
      <c r="C113" s="18" t="s">
        <v>57</v>
      </c>
      <c r="D113" s="18" t="s">
        <v>92</v>
      </c>
      <c r="E113" s="18" t="s">
        <v>93</v>
      </c>
      <c r="F113" s="53">
        <v>7.1</v>
      </c>
      <c r="G113" s="53"/>
      <c r="H113" s="18"/>
      <c r="I113" s="11" t="str">
        <f>LEFT(Tabel1[[#This Row],[Ruumi tüüp (TALO Tüüpruumide nimestik)]],2)</f>
        <v>59</v>
      </c>
      <c r="J113" s="22" t="s">
        <v>4</v>
      </c>
      <c r="K113" s="18" t="s">
        <v>10</v>
      </c>
      <c r="L113" s="11" t="str">
        <f>IFERROR(VLOOKUP(Tabel1[[#This Row],[Üürnik]],'Lepingu lisa'!$AW$3:$AX$22,2,FALSE),"")</f>
        <v>PALDISKI MNT _03</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t="s">
        <v>164</v>
      </c>
      <c r="B114" s="19" t="s">
        <v>215</v>
      </c>
      <c r="C114" s="18" t="s">
        <v>57</v>
      </c>
      <c r="D114" s="18" t="s">
        <v>92</v>
      </c>
      <c r="E114" s="18" t="s">
        <v>93</v>
      </c>
      <c r="F114" s="53">
        <v>8.8000000000000007</v>
      </c>
      <c r="G114" s="53"/>
      <c r="H114" s="18"/>
      <c r="I114" s="11" t="str">
        <f>LEFT(Tabel1[[#This Row],[Ruumi tüüp (TALO Tüüpruumide nimestik)]],2)</f>
        <v>59</v>
      </c>
      <c r="J114" s="22" t="s">
        <v>4</v>
      </c>
      <c r="K114" s="18" t="s">
        <v>10</v>
      </c>
      <c r="L114" s="11" t="str">
        <f>IFERROR(VLOOKUP(Tabel1[[#This Row],[Üürnik]],'Lepingu lisa'!$AW$3:$AX$22,2,FALSE),"")</f>
        <v>PALDISKI MNT _03</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t="s">
        <v>164</v>
      </c>
      <c r="B115" s="19" t="s">
        <v>216</v>
      </c>
      <c r="C115" s="18" t="s">
        <v>57</v>
      </c>
      <c r="D115" s="18" t="s">
        <v>95</v>
      </c>
      <c r="E115" s="18" t="s">
        <v>75</v>
      </c>
      <c r="F115" s="53">
        <v>71</v>
      </c>
      <c r="G115" s="53"/>
      <c r="H115" s="18"/>
      <c r="I115" s="11" t="str">
        <f>LEFT(Tabel1[[#This Row],[Ruumi tüüp (TALO Tüüpruumide nimestik)]],2)</f>
        <v>91</v>
      </c>
      <c r="J115" s="22" t="s">
        <v>4</v>
      </c>
      <c r="K115" s="18" t="s">
        <v>10</v>
      </c>
      <c r="L115" s="11" t="str">
        <f>IFERROR(VLOOKUP(Tabel1[[#This Row],[Üürnik]],'Lepingu lisa'!$AW$3:$AX$22,2,FALSE),"")</f>
        <v>PALDISKI MNT _03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t="s">
        <v>164</v>
      </c>
      <c r="B116" s="19" t="s">
        <v>217</v>
      </c>
      <c r="C116" s="18" t="s">
        <v>57</v>
      </c>
      <c r="D116" s="18" t="s">
        <v>171</v>
      </c>
      <c r="E116" s="18" t="s">
        <v>172</v>
      </c>
      <c r="F116" s="53">
        <v>28.3</v>
      </c>
      <c r="G116" s="53"/>
      <c r="H116" s="18"/>
      <c r="I116" s="11" t="str">
        <f>LEFT(Tabel1[[#This Row],[Ruumi tüüp (TALO Tüüpruumide nimestik)]],2)</f>
        <v>36</v>
      </c>
      <c r="J116" s="22" t="s">
        <v>4</v>
      </c>
      <c r="K116" s="18" t="s">
        <v>10</v>
      </c>
      <c r="L116" s="11" t="str">
        <f>IFERROR(VLOOKUP(Tabel1[[#This Row],[Üürnik]],'Lepingu lisa'!$AW$3:$AX$22,2,FALSE),"")</f>
        <v>PALDISKI MNT _03</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t="s">
        <v>164</v>
      </c>
      <c r="B117" s="19" t="s">
        <v>218</v>
      </c>
      <c r="C117" s="18" t="s">
        <v>57</v>
      </c>
      <c r="D117" s="18" t="s">
        <v>121</v>
      </c>
      <c r="E117" s="18" t="s">
        <v>122</v>
      </c>
      <c r="F117" s="53">
        <v>4.5</v>
      </c>
      <c r="G117" s="53"/>
      <c r="H117" s="18"/>
      <c r="I117" s="11" t="str">
        <f>LEFT(Tabel1[[#This Row],[Ruumi tüüp (TALO Tüüpruumide nimestik)]],2)</f>
        <v>73</v>
      </c>
      <c r="J117" s="22" t="s">
        <v>4</v>
      </c>
      <c r="K117" s="18" t="s">
        <v>10</v>
      </c>
      <c r="L117" s="11" t="str">
        <f>IFERROR(VLOOKUP(Tabel1[[#This Row],[Üürnik]],'Lepingu lisa'!$AW$3:$AX$22,2,FALSE),"")</f>
        <v>PALDISKI MNT _03</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t="s">
        <v>164</v>
      </c>
      <c r="B118" s="19" t="s">
        <v>219</v>
      </c>
      <c r="C118" s="18" t="s">
        <v>61</v>
      </c>
      <c r="D118" s="18" t="s">
        <v>104</v>
      </c>
      <c r="E118" s="18" t="s">
        <v>105</v>
      </c>
      <c r="F118" s="53">
        <v>4.4000000000000004</v>
      </c>
      <c r="G118" s="53"/>
      <c r="H118" s="18"/>
      <c r="I118" s="11" t="str">
        <f>LEFT(Tabel1[[#This Row],[Ruumi tüüp (TALO Tüüpruumide nimestik)]],2)</f>
        <v>97</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t="s">
        <v>164</v>
      </c>
      <c r="B119" s="19" t="s">
        <v>220</v>
      </c>
      <c r="C119" s="18" t="s">
        <v>57</v>
      </c>
      <c r="D119" s="18" t="s">
        <v>171</v>
      </c>
      <c r="E119" s="18" t="s">
        <v>172</v>
      </c>
      <c r="F119" s="53">
        <v>6.4</v>
      </c>
      <c r="G119" s="53"/>
      <c r="H119" s="18"/>
      <c r="I119" s="11" t="str">
        <f>LEFT(Tabel1[[#This Row],[Ruumi tüüp (TALO Tüüpruumide nimestik)]],2)</f>
        <v>36</v>
      </c>
      <c r="J119" s="22" t="s">
        <v>4</v>
      </c>
      <c r="K119" s="18" t="s">
        <v>10</v>
      </c>
      <c r="L119" s="11" t="str">
        <f>IFERROR(VLOOKUP(Tabel1[[#This Row],[Üürnik]],'Lepingu lisa'!$AW$3:$AX$22,2,FALSE),"")</f>
        <v>PALDISKI MNT _03</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t="s">
        <v>164</v>
      </c>
      <c r="B120" s="19" t="s">
        <v>221</v>
      </c>
      <c r="C120" s="18" t="s">
        <v>57</v>
      </c>
      <c r="D120" s="18" t="s">
        <v>92</v>
      </c>
      <c r="E120" s="18" t="s">
        <v>93</v>
      </c>
      <c r="F120" s="53">
        <v>10.9</v>
      </c>
      <c r="G120" s="53"/>
      <c r="H120" s="18"/>
      <c r="I120" s="11" t="str">
        <f>LEFT(Tabel1[[#This Row],[Ruumi tüüp (TALO Tüüpruumide nimestik)]],2)</f>
        <v>59</v>
      </c>
      <c r="J120" s="22" t="s">
        <v>4</v>
      </c>
      <c r="K120" s="18" t="s">
        <v>10</v>
      </c>
      <c r="L120" s="11" t="str">
        <f>IFERROR(VLOOKUP(Tabel1[[#This Row],[Üürnik]],'Lepingu lisa'!$AW$3:$AX$22,2,FALSE),"")</f>
        <v>PALDISKI MNT _03</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t="s">
        <v>164</v>
      </c>
      <c r="B121" s="19" t="s">
        <v>222</v>
      </c>
      <c r="C121" s="18" t="s">
        <v>57</v>
      </c>
      <c r="D121" s="18" t="s">
        <v>92</v>
      </c>
      <c r="E121" s="18" t="s">
        <v>93</v>
      </c>
      <c r="F121" s="53">
        <v>15.4</v>
      </c>
      <c r="G121" s="53"/>
      <c r="H121" s="18"/>
      <c r="I121" s="11" t="str">
        <f>LEFT(Tabel1[[#This Row],[Ruumi tüüp (TALO Tüüpruumide nimestik)]],2)</f>
        <v>59</v>
      </c>
      <c r="J121" s="22" t="s">
        <v>4</v>
      </c>
      <c r="K121" s="18" t="s">
        <v>10</v>
      </c>
      <c r="L121" s="11" t="str">
        <f>IFERROR(VLOOKUP(Tabel1[[#This Row],[Üürnik]],'Lepingu lisa'!$AW$3:$AX$22,2,FALSE),"")</f>
        <v>PALDISKI MNT _03</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t="s">
        <v>164</v>
      </c>
      <c r="B122" s="19" t="s">
        <v>223</v>
      </c>
      <c r="C122" s="18" t="s">
        <v>57</v>
      </c>
      <c r="D122" s="18" t="s">
        <v>92</v>
      </c>
      <c r="E122" s="18" t="s">
        <v>93</v>
      </c>
      <c r="F122" s="53">
        <v>9.6</v>
      </c>
      <c r="G122" s="53"/>
      <c r="H122" s="18"/>
      <c r="I122" s="11" t="str">
        <f>LEFT(Tabel1[[#This Row],[Ruumi tüüp (TALO Tüüpruumide nimestik)]],2)</f>
        <v>59</v>
      </c>
      <c r="J122" s="22" t="s">
        <v>4</v>
      </c>
      <c r="K122" s="18" t="s">
        <v>10</v>
      </c>
      <c r="L122" s="11" t="str">
        <f>IFERROR(VLOOKUP(Tabel1[[#This Row],[Üürnik]],'Lepingu lisa'!$AW$3:$AX$22,2,FALSE),"")</f>
        <v>PALDISKI MNT _03</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t="s">
        <v>164</v>
      </c>
      <c r="B123" s="19" t="s">
        <v>224</v>
      </c>
      <c r="C123" s="18" t="s">
        <v>57</v>
      </c>
      <c r="D123" s="18" t="s">
        <v>92</v>
      </c>
      <c r="E123" s="18" t="s">
        <v>93</v>
      </c>
      <c r="F123" s="53">
        <v>9.4</v>
      </c>
      <c r="G123" s="53"/>
      <c r="H123" s="18"/>
      <c r="I123" s="11" t="str">
        <f>LEFT(Tabel1[[#This Row],[Ruumi tüüp (TALO Tüüpruumide nimestik)]],2)</f>
        <v>59</v>
      </c>
      <c r="J123" s="22" t="s">
        <v>4</v>
      </c>
      <c r="K123" s="18" t="s">
        <v>10</v>
      </c>
      <c r="L123" s="11" t="str">
        <f>IFERROR(VLOOKUP(Tabel1[[#This Row],[Üürnik]],'Lepingu lisa'!$AW$3:$AX$22,2,FALSE),"")</f>
        <v>PALDISKI MNT _03</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t="s">
        <v>164</v>
      </c>
      <c r="B124" s="19" t="s">
        <v>225</v>
      </c>
      <c r="C124" s="18" t="s">
        <v>57</v>
      </c>
      <c r="D124" s="18" t="s">
        <v>226</v>
      </c>
      <c r="E124" s="18" t="s">
        <v>227</v>
      </c>
      <c r="F124" s="53">
        <v>5.4</v>
      </c>
      <c r="G124" s="53"/>
      <c r="H124" s="18"/>
      <c r="I124" s="11" t="str">
        <f>LEFT(Tabel1[[#This Row],[Ruumi tüüp (TALO Tüüpruumide nimestik)]],2)</f>
        <v>49</v>
      </c>
      <c r="J124" s="22" t="s">
        <v>4</v>
      </c>
      <c r="K124" s="18" t="s">
        <v>10</v>
      </c>
      <c r="L124" s="11" t="str">
        <f>IFERROR(VLOOKUP(Tabel1[[#This Row],[Üürnik]],'Lepingu lisa'!$AW$3:$AX$22,2,FALSE),"")</f>
        <v>PALDISKI MNT _03</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t="s">
        <v>164</v>
      </c>
      <c r="B125" s="19" t="s">
        <v>228</v>
      </c>
      <c r="C125" s="18" t="s">
        <v>57</v>
      </c>
      <c r="D125" s="18" t="s">
        <v>92</v>
      </c>
      <c r="E125" s="18" t="s">
        <v>93</v>
      </c>
      <c r="F125" s="53">
        <v>11.9</v>
      </c>
      <c r="G125" s="53"/>
      <c r="H125" s="18"/>
      <c r="I125" s="11" t="str">
        <f>LEFT(Tabel1[[#This Row],[Ruumi tüüp (TALO Tüüpruumide nimestik)]],2)</f>
        <v>59</v>
      </c>
      <c r="J125" s="22" t="s">
        <v>4</v>
      </c>
      <c r="K125" s="18" t="s">
        <v>10</v>
      </c>
      <c r="L125" s="11" t="str">
        <f>IFERROR(VLOOKUP(Tabel1[[#This Row],[Üürnik]],'Lepingu lisa'!$AW$3:$AX$22,2,FALSE),"")</f>
        <v>PALDISKI MNT _03</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t="s">
        <v>164</v>
      </c>
      <c r="B126" s="19" t="s">
        <v>229</v>
      </c>
      <c r="C126" s="18" t="s">
        <v>57</v>
      </c>
      <c r="D126" s="18" t="s">
        <v>92</v>
      </c>
      <c r="E126" s="18" t="s">
        <v>93</v>
      </c>
      <c r="F126" s="53">
        <v>12.2</v>
      </c>
      <c r="G126" s="53"/>
      <c r="H126" s="18"/>
      <c r="I126" s="11" t="str">
        <f>LEFT(Tabel1[[#This Row],[Ruumi tüüp (TALO Tüüpruumide nimestik)]],2)</f>
        <v>59</v>
      </c>
      <c r="J126" s="22" t="s">
        <v>4</v>
      </c>
      <c r="K126" s="18" t="s">
        <v>10</v>
      </c>
      <c r="L126" s="11" t="str">
        <f>IFERROR(VLOOKUP(Tabel1[[#This Row],[Üürnik]],'Lepingu lisa'!$AW$3:$AX$22,2,FALSE),"")</f>
        <v>PALDISKI MNT _03</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t="s">
        <v>164</v>
      </c>
      <c r="B127" s="19" t="s">
        <v>230</v>
      </c>
      <c r="C127" s="18" t="s">
        <v>57</v>
      </c>
      <c r="D127" s="18" t="s">
        <v>171</v>
      </c>
      <c r="E127" s="18" t="s">
        <v>172</v>
      </c>
      <c r="F127" s="53">
        <v>10.5</v>
      </c>
      <c r="G127" s="53"/>
      <c r="H127" s="18"/>
      <c r="I127" s="11" t="str">
        <f>LEFT(Tabel1[[#This Row],[Ruumi tüüp (TALO Tüüpruumide nimestik)]],2)</f>
        <v>36</v>
      </c>
      <c r="J127" s="22" t="s">
        <v>4</v>
      </c>
      <c r="K127" s="18" t="s">
        <v>10</v>
      </c>
      <c r="L127" s="11" t="str">
        <f>IFERROR(VLOOKUP(Tabel1[[#This Row],[Üürnik]],'Lepingu lisa'!$AW$3:$AX$22,2,FALSE),"")</f>
        <v>PALDISKI MNT _03</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t="s">
        <v>164</v>
      </c>
      <c r="B128" s="19" t="s">
        <v>231</v>
      </c>
      <c r="C128" s="18" t="s">
        <v>57</v>
      </c>
      <c r="D128" s="18" t="s">
        <v>171</v>
      </c>
      <c r="E128" s="18" t="s">
        <v>172</v>
      </c>
      <c r="F128" s="53">
        <v>8.6</v>
      </c>
      <c r="G128" s="53"/>
      <c r="H128" s="18"/>
      <c r="I128" s="11" t="str">
        <f>LEFT(Tabel1[[#This Row],[Ruumi tüüp (TALO Tüüpruumide nimestik)]],2)</f>
        <v>36</v>
      </c>
      <c r="J128" s="22" t="s">
        <v>4</v>
      </c>
      <c r="K128" s="18" t="s">
        <v>10</v>
      </c>
      <c r="L128" s="11" t="str">
        <f>IFERROR(VLOOKUP(Tabel1[[#This Row],[Üürnik]],'Lepingu lisa'!$AW$3:$AX$22,2,FALSE),"")</f>
        <v>PALDISKI MNT _03</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t="s">
        <v>164</v>
      </c>
      <c r="B129" s="19" t="s">
        <v>232</v>
      </c>
      <c r="C129" s="18" t="s">
        <v>57</v>
      </c>
      <c r="D129" s="18" t="s">
        <v>171</v>
      </c>
      <c r="E129" s="18" t="s">
        <v>172</v>
      </c>
      <c r="F129" s="53">
        <v>11.3</v>
      </c>
      <c r="G129" s="53"/>
      <c r="H129" s="18"/>
      <c r="I129" s="11" t="str">
        <f>LEFT(Tabel1[[#This Row],[Ruumi tüüp (TALO Tüüpruumide nimestik)]],2)</f>
        <v>36</v>
      </c>
      <c r="J129" s="22" t="s">
        <v>4</v>
      </c>
      <c r="K129" s="18" t="s">
        <v>10</v>
      </c>
      <c r="L129" s="11" t="str">
        <f>IFERROR(VLOOKUP(Tabel1[[#This Row],[Üürnik]],'Lepingu lisa'!$AW$3:$AX$22,2,FALSE),"")</f>
        <v>PALDISKI MNT _03</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t="s">
        <v>164</v>
      </c>
      <c r="B130" s="19" t="s">
        <v>233</v>
      </c>
      <c r="C130" s="18" t="s">
        <v>57</v>
      </c>
      <c r="D130" s="18" t="s">
        <v>226</v>
      </c>
      <c r="E130" s="18" t="s">
        <v>227</v>
      </c>
      <c r="F130" s="53">
        <v>4.5999999999999996</v>
      </c>
      <c r="G130" s="53"/>
      <c r="H130" s="18"/>
      <c r="I130" s="11" t="str">
        <f>LEFT(Tabel1[[#This Row],[Ruumi tüüp (TALO Tüüpruumide nimestik)]],2)</f>
        <v>49</v>
      </c>
      <c r="J130" s="22" t="s">
        <v>4</v>
      </c>
      <c r="K130" s="18" t="s">
        <v>10</v>
      </c>
      <c r="L130" s="11" t="str">
        <f>IFERROR(VLOOKUP(Tabel1[[#This Row],[Üürnik]],'Lepingu lisa'!$AW$3:$AX$22,2,FALSE),"")</f>
        <v>PALDISKI MNT _03</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t="s">
        <v>164</v>
      </c>
      <c r="B131" s="19" t="s">
        <v>234</v>
      </c>
      <c r="C131" s="18" t="s">
        <v>57</v>
      </c>
      <c r="D131" s="18" t="s">
        <v>171</v>
      </c>
      <c r="E131" s="18" t="s">
        <v>172</v>
      </c>
      <c r="F131" s="53">
        <v>11.4</v>
      </c>
      <c r="G131" s="53"/>
      <c r="H131" s="18"/>
      <c r="I131" s="11" t="str">
        <f>LEFT(Tabel1[[#This Row],[Ruumi tüüp (TALO Tüüpruumide nimestik)]],2)</f>
        <v>36</v>
      </c>
      <c r="J131" s="22" t="s">
        <v>4</v>
      </c>
      <c r="K131" s="18" t="s">
        <v>10</v>
      </c>
      <c r="L131" s="11" t="str">
        <f>IFERROR(VLOOKUP(Tabel1[[#This Row],[Üürnik]],'Lepingu lisa'!$AW$3:$AX$22,2,FALSE),"")</f>
        <v>PALDISKI MNT 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t="s">
        <v>164</v>
      </c>
      <c r="B132" s="19" t="s">
        <v>235</v>
      </c>
      <c r="C132" s="18" t="s">
        <v>57</v>
      </c>
      <c r="D132" s="18" t="s">
        <v>130</v>
      </c>
      <c r="E132" s="18" t="s">
        <v>89</v>
      </c>
      <c r="F132" s="53">
        <v>20.399999999999999</v>
      </c>
      <c r="G132" s="53"/>
      <c r="H132" s="18"/>
      <c r="I132" s="11" t="str">
        <f>LEFT(Tabel1[[#This Row],[Ruumi tüüp (TALO Tüüpruumide nimestik)]],2)</f>
        <v>21</v>
      </c>
      <c r="J132" s="22" t="s">
        <v>4</v>
      </c>
      <c r="K132" s="18" t="s">
        <v>10</v>
      </c>
      <c r="L132" s="11" t="str">
        <f>IFERROR(VLOOKUP(Tabel1[[#This Row],[Üürnik]],'Lepingu lisa'!$AW$3:$AX$22,2,FALSE),"")</f>
        <v>PALDISKI MNT _03</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t="s">
        <v>164</v>
      </c>
      <c r="B133" s="19" t="s">
        <v>236</v>
      </c>
      <c r="C133" s="18" t="s">
        <v>77</v>
      </c>
      <c r="D133" s="18" t="s">
        <v>78</v>
      </c>
      <c r="E133" s="18" t="s">
        <v>79</v>
      </c>
      <c r="F133" s="53">
        <v>3.3</v>
      </c>
      <c r="G133" s="53"/>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t="s">
        <v>164</v>
      </c>
      <c r="B134" s="19" t="s">
        <v>237</v>
      </c>
      <c r="C134" s="18" t="s">
        <v>77</v>
      </c>
      <c r="D134" s="18" t="s">
        <v>78</v>
      </c>
      <c r="E134" s="18" t="s">
        <v>79</v>
      </c>
      <c r="F134" s="53">
        <v>3.2</v>
      </c>
      <c r="G134" s="53"/>
      <c r="H134" s="18"/>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t="s">
        <v>164</v>
      </c>
      <c r="B135" s="19" t="s">
        <v>238</v>
      </c>
      <c r="C135" s="18" t="s">
        <v>77</v>
      </c>
      <c r="D135" s="18" t="s">
        <v>113</v>
      </c>
      <c r="E135" s="18" t="s">
        <v>79</v>
      </c>
      <c r="F135" s="53">
        <v>0.4</v>
      </c>
      <c r="G135" s="53"/>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t="s">
        <v>164</v>
      </c>
      <c r="B136" s="19" t="s">
        <v>239</v>
      </c>
      <c r="C136" s="18" t="s">
        <v>77</v>
      </c>
      <c r="D136" s="18" t="s">
        <v>113</v>
      </c>
      <c r="E136" s="18" t="s">
        <v>79</v>
      </c>
      <c r="F136" s="53">
        <v>0.9</v>
      </c>
      <c r="G136" s="53"/>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t="s">
        <v>164</v>
      </c>
      <c r="B137" s="19" t="s">
        <v>240</v>
      </c>
      <c r="C137" s="18" t="s">
        <v>77</v>
      </c>
      <c r="D137" s="18" t="s">
        <v>113</v>
      </c>
      <c r="E137" s="18" t="s">
        <v>79</v>
      </c>
      <c r="F137" s="53">
        <v>0.9</v>
      </c>
      <c r="G137" s="53"/>
      <c r="H137" s="18"/>
      <c r="I137" s="11" t="str">
        <f>LEFT(Tabel1[[#This Row],[Ruumi tüüp (TALO Tüüpruumide nimestik)]],2)</f>
        <v>92</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t="s">
        <v>164</v>
      </c>
      <c r="B138" s="19" t="s">
        <v>241</v>
      </c>
      <c r="C138" s="18" t="s">
        <v>77</v>
      </c>
      <c r="D138" s="18" t="s">
        <v>113</v>
      </c>
      <c r="E138" s="18" t="s">
        <v>79</v>
      </c>
      <c r="F138" s="53">
        <v>1.8</v>
      </c>
      <c r="G138" s="53"/>
      <c r="H138" s="18"/>
      <c r="I138" s="11" t="str">
        <f>LEFT(Tabel1[[#This Row],[Ruumi tüüp (TALO Tüüpruumide nimestik)]],2)</f>
        <v>92</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t="s">
        <v>164</v>
      </c>
      <c r="B139" s="19" t="s">
        <v>242</v>
      </c>
      <c r="C139" s="18" t="s">
        <v>77</v>
      </c>
      <c r="D139" s="18" t="s">
        <v>113</v>
      </c>
      <c r="E139" s="18" t="s">
        <v>79</v>
      </c>
      <c r="F139" s="53">
        <v>3</v>
      </c>
      <c r="G139" s="53"/>
      <c r="H139" s="18"/>
      <c r="I139" s="11" t="str">
        <f>LEFT(Tabel1[[#This Row],[Ruumi tüüp (TALO Tüüpruumide nimestik)]],2)</f>
        <v>92</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t="s">
        <v>164</v>
      </c>
      <c r="B140" s="19" t="s">
        <v>243</v>
      </c>
      <c r="C140" s="18" t="s">
        <v>77</v>
      </c>
      <c r="D140" s="18" t="s">
        <v>113</v>
      </c>
      <c r="E140" s="18" t="s">
        <v>79</v>
      </c>
      <c r="F140" s="53">
        <v>3.2</v>
      </c>
      <c r="G140" s="53"/>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t="s">
        <v>164</v>
      </c>
      <c r="B141" s="19" t="s">
        <v>244</v>
      </c>
      <c r="C141" s="18" t="s">
        <v>77</v>
      </c>
      <c r="D141" s="18" t="s">
        <v>113</v>
      </c>
      <c r="E141" s="18" t="s">
        <v>79</v>
      </c>
      <c r="F141" s="53">
        <v>0.7</v>
      </c>
      <c r="G141" s="53"/>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t="s">
        <v>245</v>
      </c>
      <c r="B142" s="19" t="s">
        <v>246</v>
      </c>
      <c r="C142" s="18" t="s">
        <v>77</v>
      </c>
      <c r="D142" s="18" t="s">
        <v>78</v>
      </c>
      <c r="E142" s="18" t="s">
        <v>79</v>
      </c>
      <c r="F142" s="53">
        <v>12.6</v>
      </c>
      <c r="G142" s="53"/>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t="s">
        <v>245</v>
      </c>
      <c r="B143" s="19" t="s">
        <v>247</v>
      </c>
      <c r="C143" s="18" t="s">
        <v>57</v>
      </c>
      <c r="D143" s="18" t="s">
        <v>74</v>
      </c>
      <c r="E143" s="18" t="s">
        <v>75</v>
      </c>
      <c r="F143" s="53">
        <v>19</v>
      </c>
      <c r="G143" s="53"/>
      <c r="H143" s="18"/>
      <c r="I143" s="11" t="str">
        <f>LEFT(Tabel1[[#This Row],[Ruumi tüüp (TALO Tüüpruumide nimestik)]],2)</f>
        <v>91</v>
      </c>
      <c r="J143" s="22" t="s">
        <v>4</v>
      </c>
      <c r="K143" s="18" t="s">
        <v>10</v>
      </c>
      <c r="L143" s="11" t="str">
        <f>IFERROR(VLOOKUP(Tabel1[[#This Row],[Üürnik]],'Lepingu lisa'!$AW$3:$AX$22,2,FALSE),"")</f>
        <v>PALDISKI MNT _03</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t="s">
        <v>245</v>
      </c>
      <c r="B144" s="19" t="s">
        <v>248</v>
      </c>
      <c r="C144" s="18" t="s">
        <v>77</v>
      </c>
      <c r="D144" s="18" t="s">
        <v>78</v>
      </c>
      <c r="E144" s="18" t="s">
        <v>79</v>
      </c>
      <c r="F144" s="53">
        <v>14.6</v>
      </c>
      <c r="G144" s="53"/>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t="s">
        <v>245</v>
      </c>
      <c r="B145" s="19" t="s">
        <v>249</v>
      </c>
      <c r="C145" s="18" t="s">
        <v>77</v>
      </c>
      <c r="D145" s="18" t="s">
        <v>78</v>
      </c>
      <c r="E145" s="18" t="s">
        <v>79</v>
      </c>
      <c r="F145" s="53">
        <v>14.6</v>
      </c>
      <c r="G145" s="53"/>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t="s">
        <v>245</v>
      </c>
      <c r="B146" s="19" t="s">
        <v>250</v>
      </c>
      <c r="C146" s="18" t="s">
        <v>57</v>
      </c>
      <c r="D146" s="18" t="s">
        <v>88</v>
      </c>
      <c r="E146" s="18" t="s">
        <v>89</v>
      </c>
      <c r="F146" s="53">
        <v>14.8</v>
      </c>
      <c r="G146" s="53"/>
      <c r="H146" s="18"/>
      <c r="I146" s="11" t="str">
        <f>LEFT(Tabel1[[#This Row],[Ruumi tüüp (TALO Tüüpruumide nimestik)]],2)</f>
        <v>21</v>
      </c>
      <c r="J146" s="22" t="s">
        <v>4</v>
      </c>
      <c r="K146" s="18" t="s">
        <v>10</v>
      </c>
      <c r="L146" s="11" t="str">
        <f>IFERROR(VLOOKUP(Tabel1[[#This Row],[Üürnik]],'Lepingu lisa'!$AW$3:$AX$22,2,FALSE),"")</f>
        <v>PALDISKI MNT _03</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t="s">
        <v>245</v>
      </c>
      <c r="B147" s="19" t="s">
        <v>251</v>
      </c>
      <c r="C147" s="18" t="s">
        <v>57</v>
      </c>
      <c r="D147" s="18" t="s">
        <v>88</v>
      </c>
      <c r="E147" s="18" t="s">
        <v>89</v>
      </c>
      <c r="F147" s="53">
        <v>13.1</v>
      </c>
      <c r="G147" s="53"/>
      <c r="H147" s="18"/>
      <c r="I147" s="11" t="str">
        <f>LEFT(Tabel1[[#This Row],[Ruumi tüüp (TALO Tüüpruumide nimestik)]],2)</f>
        <v>21</v>
      </c>
      <c r="J147" s="22" t="s">
        <v>4</v>
      </c>
      <c r="K147" s="18" t="s">
        <v>10</v>
      </c>
      <c r="L147" s="11" t="str">
        <f>IFERROR(VLOOKUP(Tabel1[[#This Row],[Üürnik]],'Lepingu lisa'!$AW$3:$AX$22,2,FALSE),"")</f>
        <v>PALDISKI MNT _03</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t="s">
        <v>245</v>
      </c>
      <c r="B148" s="19" t="s">
        <v>252</v>
      </c>
      <c r="C148" s="18" t="s">
        <v>57</v>
      </c>
      <c r="D148" s="18" t="s">
        <v>88</v>
      </c>
      <c r="E148" s="18" t="s">
        <v>89</v>
      </c>
      <c r="F148" s="53">
        <v>29.7</v>
      </c>
      <c r="G148" s="53"/>
      <c r="H148" s="18"/>
      <c r="I148" s="11" t="str">
        <f>LEFT(Tabel1[[#This Row],[Ruumi tüüp (TALO Tüüpruumide nimestik)]],2)</f>
        <v>21</v>
      </c>
      <c r="J148" s="22" t="s">
        <v>4</v>
      </c>
      <c r="K148" s="18" t="s">
        <v>10</v>
      </c>
      <c r="L148" s="11" t="str">
        <f>IFERROR(VLOOKUP(Tabel1[[#This Row],[Üürnik]],'Lepingu lisa'!$AW$3:$AX$22,2,FALSE),"")</f>
        <v>PALDISKI MNT 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t="s">
        <v>245</v>
      </c>
      <c r="B149" s="19" t="s">
        <v>253</v>
      </c>
      <c r="C149" s="18" t="s">
        <v>57</v>
      </c>
      <c r="D149" s="18" t="s">
        <v>88</v>
      </c>
      <c r="E149" s="18" t="s">
        <v>89</v>
      </c>
      <c r="F149" s="53">
        <v>22.2</v>
      </c>
      <c r="G149" s="53"/>
      <c r="H149" s="18"/>
      <c r="I149" s="11" t="str">
        <f>LEFT(Tabel1[[#This Row],[Ruumi tüüp (TALO Tüüpruumide nimestik)]],2)</f>
        <v>21</v>
      </c>
      <c r="J149" s="22" t="s">
        <v>4</v>
      </c>
      <c r="K149" s="18" t="s">
        <v>10</v>
      </c>
      <c r="L149" s="11" t="str">
        <f>IFERROR(VLOOKUP(Tabel1[[#This Row],[Üürnik]],'Lepingu lisa'!$AW$3:$AX$22,2,FALSE),"")</f>
        <v>PALDISKI MNT _03</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t="s">
        <v>245</v>
      </c>
      <c r="B150" s="19" t="s">
        <v>254</v>
      </c>
      <c r="C150" s="18" t="s">
        <v>57</v>
      </c>
      <c r="D150" s="18" t="s">
        <v>88</v>
      </c>
      <c r="E150" s="18" t="s">
        <v>89</v>
      </c>
      <c r="F150" s="53">
        <v>9.6</v>
      </c>
      <c r="G150" s="53"/>
      <c r="H150" s="18"/>
      <c r="I150" s="11" t="str">
        <f>LEFT(Tabel1[[#This Row],[Ruumi tüüp (TALO Tüüpruumide nimestik)]],2)</f>
        <v>21</v>
      </c>
      <c r="J150" s="22" t="s">
        <v>4</v>
      </c>
      <c r="K150" s="18" t="s">
        <v>10</v>
      </c>
      <c r="L150" s="11" t="str">
        <f>IFERROR(VLOOKUP(Tabel1[[#This Row],[Üürnik]],'Lepingu lisa'!$AW$3:$AX$22,2,FALSE),"")</f>
        <v>PALDISKI MNT 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t="s">
        <v>245</v>
      </c>
      <c r="B151" s="19" t="s">
        <v>255</v>
      </c>
      <c r="C151" s="18" t="s">
        <v>57</v>
      </c>
      <c r="D151" s="18" t="s">
        <v>88</v>
      </c>
      <c r="E151" s="18" t="s">
        <v>89</v>
      </c>
      <c r="F151" s="53">
        <v>11.9</v>
      </c>
      <c r="G151" s="53"/>
      <c r="H151" s="18"/>
      <c r="I151" s="11" t="str">
        <f>LEFT(Tabel1[[#This Row],[Ruumi tüüp (TALO Tüüpruumide nimestik)]],2)</f>
        <v>21</v>
      </c>
      <c r="J151" s="22" t="s">
        <v>4</v>
      </c>
      <c r="K151" s="18" t="s">
        <v>10</v>
      </c>
      <c r="L151" s="11" t="str">
        <f>IFERROR(VLOOKUP(Tabel1[[#This Row],[Üürnik]],'Lepingu lisa'!$AW$3:$AX$22,2,FALSE),"")</f>
        <v>PALDISKI MNT 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t="s">
        <v>245</v>
      </c>
      <c r="B152" s="19" t="s">
        <v>256</v>
      </c>
      <c r="C152" s="18" t="s">
        <v>57</v>
      </c>
      <c r="D152" s="18" t="s">
        <v>88</v>
      </c>
      <c r="E152" s="18" t="s">
        <v>89</v>
      </c>
      <c r="F152" s="53">
        <v>20.5</v>
      </c>
      <c r="G152" s="53"/>
      <c r="H152" s="18"/>
      <c r="I152" s="11" t="str">
        <f>LEFT(Tabel1[[#This Row],[Ruumi tüüp (TALO Tüüpruumide nimestik)]],2)</f>
        <v>21</v>
      </c>
      <c r="J152" s="22" t="s">
        <v>4</v>
      </c>
      <c r="K152" s="18" t="s">
        <v>10</v>
      </c>
      <c r="L152" s="11" t="str">
        <f>IFERROR(VLOOKUP(Tabel1[[#This Row],[Üürnik]],'Lepingu lisa'!$AW$3:$AX$22,2,FALSE),"")</f>
        <v>PALDISKI MNT _03</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t="s">
        <v>245</v>
      </c>
      <c r="B153" s="19" t="s">
        <v>257</v>
      </c>
      <c r="C153" s="18" t="s">
        <v>57</v>
      </c>
      <c r="D153" s="18" t="s">
        <v>88</v>
      </c>
      <c r="E153" s="18" t="s">
        <v>89</v>
      </c>
      <c r="F153" s="53">
        <v>16.3</v>
      </c>
      <c r="G153" s="53"/>
      <c r="H153" s="18"/>
      <c r="I153" s="11" t="str">
        <f>LEFT(Tabel1[[#This Row],[Ruumi tüüp (TALO Tüüpruumide nimestik)]],2)</f>
        <v>21</v>
      </c>
      <c r="J153" s="22" t="s">
        <v>4</v>
      </c>
      <c r="K153" s="18" t="s">
        <v>10</v>
      </c>
      <c r="L153" s="11" t="str">
        <f>IFERROR(VLOOKUP(Tabel1[[#This Row],[Üürnik]],'Lepingu lisa'!$AW$3:$AX$22,2,FALSE),"")</f>
        <v>PALDISKI MNT _03</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t="s">
        <v>245</v>
      </c>
      <c r="B154" s="19" t="s">
        <v>258</v>
      </c>
      <c r="C154" s="18" t="s">
        <v>57</v>
      </c>
      <c r="D154" s="18" t="s">
        <v>88</v>
      </c>
      <c r="E154" s="18" t="s">
        <v>89</v>
      </c>
      <c r="F154" s="53">
        <v>27.4</v>
      </c>
      <c r="G154" s="53"/>
      <c r="H154" s="18"/>
      <c r="I154" s="11" t="str">
        <f>LEFT(Tabel1[[#This Row],[Ruumi tüüp (TALO Tüüpruumide nimestik)]],2)</f>
        <v>21</v>
      </c>
      <c r="J154" s="22" t="s">
        <v>4</v>
      </c>
      <c r="K154" s="18" t="s">
        <v>10</v>
      </c>
      <c r="L154" s="11" t="str">
        <f>IFERROR(VLOOKUP(Tabel1[[#This Row],[Üürnik]],'Lepingu lisa'!$AW$3:$AX$22,2,FALSE),"")</f>
        <v>PALDISKI MNT 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t="s">
        <v>245</v>
      </c>
      <c r="B155" s="19" t="s">
        <v>259</v>
      </c>
      <c r="C155" s="18" t="s">
        <v>57</v>
      </c>
      <c r="D155" s="18" t="s">
        <v>88</v>
      </c>
      <c r="E155" s="18" t="s">
        <v>89</v>
      </c>
      <c r="F155" s="53">
        <v>16.100000000000001</v>
      </c>
      <c r="G155" s="53"/>
      <c r="H155" s="18"/>
      <c r="I155" s="11" t="str">
        <f>LEFT(Tabel1[[#This Row],[Ruumi tüüp (TALO Tüüpruumide nimestik)]],2)</f>
        <v>21</v>
      </c>
      <c r="J155" s="22" t="s">
        <v>4</v>
      </c>
      <c r="K155" s="18" t="s">
        <v>10</v>
      </c>
      <c r="L155" s="11" t="str">
        <f>IFERROR(VLOOKUP(Tabel1[[#This Row],[Üürnik]],'Lepingu lisa'!$AW$3:$AX$22,2,FALSE),"")</f>
        <v>PALDISKI MNT 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t="s">
        <v>245</v>
      </c>
      <c r="B156" s="19" t="s">
        <v>260</v>
      </c>
      <c r="C156" s="18" t="s">
        <v>57</v>
      </c>
      <c r="D156" s="18" t="s">
        <v>88</v>
      </c>
      <c r="E156" s="18" t="s">
        <v>89</v>
      </c>
      <c r="F156" s="53">
        <v>16.7</v>
      </c>
      <c r="G156" s="53"/>
      <c r="H156" s="18"/>
      <c r="I156" s="11" t="str">
        <f>LEFT(Tabel1[[#This Row],[Ruumi tüüp (TALO Tüüpruumide nimestik)]],2)</f>
        <v>21</v>
      </c>
      <c r="J156" s="22" t="s">
        <v>4</v>
      </c>
      <c r="K156" s="18" t="s">
        <v>10</v>
      </c>
      <c r="L156" s="11" t="str">
        <f>IFERROR(VLOOKUP(Tabel1[[#This Row],[Üürnik]],'Lepingu lisa'!$AW$3:$AX$22,2,FALSE),"")</f>
        <v>PALDISKI MNT _03</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t="s">
        <v>245</v>
      </c>
      <c r="B157" s="19" t="s">
        <v>261</v>
      </c>
      <c r="C157" s="18" t="s">
        <v>57</v>
      </c>
      <c r="D157" s="18" t="s">
        <v>88</v>
      </c>
      <c r="E157" s="18" t="s">
        <v>89</v>
      </c>
      <c r="F157" s="53">
        <v>16</v>
      </c>
      <c r="G157" s="53"/>
      <c r="H157" s="18"/>
      <c r="I157" s="11" t="str">
        <f>LEFT(Tabel1[[#This Row],[Ruumi tüüp (TALO Tüüpruumide nimestik)]],2)</f>
        <v>21</v>
      </c>
      <c r="J157" s="22" t="s">
        <v>4</v>
      </c>
      <c r="K157" s="18" t="s">
        <v>10</v>
      </c>
      <c r="L157" s="11" t="str">
        <f>IFERROR(VLOOKUP(Tabel1[[#This Row],[Üürnik]],'Lepingu lisa'!$AW$3:$AX$22,2,FALSE),"")</f>
        <v>PALDISKI MNT _03</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t="s">
        <v>245</v>
      </c>
      <c r="B158" s="19" t="s">
        <v>262</v>
      </c>
      <c r="C158" s="18" t="s">
        <v>57</v>
      </c>
      <c r="D158" s="18" t="s">
        <v>88</v>
      </c>
      <c r="E158" s="18" t="s">
        <v>89</v>
      </c>
      <c r="F158" s="53">
        <v>11</v>
      </c>
      <c r="G158" s="53"/>
      <c r="H158" s="18"/>
      <c r="I158" s="11" t="str">
        <f>LEFT(Tabel1[[#This Row],[Ruumi tüüp (TALO Tüüpruumide nimestik)]],2)</f>
        <v>21</v>
      </c>
      <c r="J158" s="22" t="s">
        <v>4</v>
      </c>
      <c r="K158" s="18" t="s">
        <v>10</v>
      </c>
      <c r="L158" s="11" t="str">
        <f>IFERROR(VLOOKUP(Tabel1[[#This Row],[Üürnik]],'Lepingu lisa'!$AW$3:$AX$22,2,FALSE),"")</f>
        <v>PALDISKI MNT 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t="s">
        <v>245</v>
      </c>
      <c r="B159" s="19" t="s">
        <v>263</v>
      </c>
      <c r="C159" s="18" t="s">
        <v>57</v>
      </c>
      <c r="D159" s="18" t="s">
        <v>88</v>
      </c>
      <c r="E159" s="18" t="s">
        <v>89</v>
      </c>
      <c r="F159" s="53">
        <v>27</v>
      </c>
      <c r="G159" s="53"/>
      <c r="H159" s="18"/>
      <c r="I159" s="11" t="str">
        <f>LEFT(Tabel1[[#This Row],[Ruumi tüüp (TALO Tüüpruumide nimestik)]],2)</f>
        <v>21</v>
      </c>
      <c r="J159" s="22" t="s">
        <v>4</v>
      </c>
      <c r="K159" s="18" t="s">
        <v>10</v>
      </c>
      <c r="L159" s="11" t="str">
        <f>IFERROR(VLOOKUP(Tabel1[[#This Row],[Üürnik]],'Lepingu lisa'!$AW$3:$AX$22,2,FALSE),"")</f>
        <v>PALDISKI MNT _03</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t="s">
        <v>245</v>
      </c>
      <c r="B160" s="19" t="s">
        <v>264</v>
      </c>
      <c r="C160" s="18" t="s">
        <v>57</v>
      </c>
      <c r="D160" s="18" t="s">
        <v>88</v>
      </c>
      <c r="E160" s="18" t="s">
        <v>89</v>
      </c>
      <c r="F160" s="53">
        <v>12.5</v>
      </c>
      <c r="G160" s="53"/>
      <c r="H160" s="18"/>
      <c r="I160" s="11" t="str">
        <f>LEFT(Tabel1[[#This Row],[Ruumi tüüp (TALO Tüüpruumide nimestik)]],2)</f>
        <v>21</v>
      </c>
      <c r="J160" s="22" t="s">
        <v>4</v>
      </c>
      <c r="K160" s="18" t="s">
        <v>10</v>
      </c>
      <c r="L160" s="11" t="str">
        <f>IFERROR(VLOOKUP(Tabel1[[#This Row],[Üürnik]],'Lepingu lisa'!$AW$3:$AX$22,2,FALSE),"")</f>
        <v>PALDISKI MNT _03</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t="s">
        <v>245</v>
      </c>
      <c r="B161" s="19" t="s">
        <v>265</v>
      </c>
      <c r="C161" s="18" t="s">
        <v>57</v>
      </c>
      <c r="D161" s="18" t="s">
        <v>117</v>
      </c>
      <c r="E161" s="18" t="s">
        <v>75</v>
      </c>
      <c r="F161" s="53">
        <v>11.7</v>
      </c>
      <c r="G161" s="53"/>
      <c r="H161" s="18"/>
      <c r="I161" s="11" t="str">
        <f>LEFT(Tabel1[[#This Row],[Ruumi tüüp (TALO Tüüpruumide nimestik)]],2)</f>
        <v>91</v>
      </c>
      <c r="J161" s="22" t="s">
        <v>4</v>
      </c>
      <c r="K161" s="18" t="s">
        <v>10</v>
      </c>
      <c r="L161" s="11" t="str">
        <f>IFERROR(VLOOKUP(Tabel1[[#This Row],[Üürnik]],'Lepingu lisa'!$AW$3:$AX$22,2,FALSE),"")</f>
        <v>PALDISKI MNT 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t="s">
        <v>245</v>
      </c>
      <c r="B162" s="19" t="s">
        <v>266</v>
      </c>
      <c r="C162" s="18" t="s">
        <v>57</v>
      </c>
      <c r="D162" s="18" t="s">
        <v>171</v>
      </c>
      <c r="E162" s="18" t="s">
        <v>172</v>
      </c>
      <c r="F162" s="53">
        <v>29.5</v>
      </c>
      <c r="G162" s="53"/>
      <c r="H162" s="18"/>
      <c r="I162" s="11" t="str">
        <f>LEFT(Tabel1[[#This Row],[Ruumi tüüp (TALO Tüüpruumide nimestik)]],2)</f>
        <v>36</v>
      </c>
      <c r="J162" s="22" t="s">
        <v>4</v>
      </c>
      <c r="K162" s="18" t="s">
        <v>10</v>
      </c>
      <c r="L162" s="11" t="str">
        <f>IFERROR(VLOOKUP(Tabel1[[#This Row],[Üürnik]],'Lepingu lisa'!$AW$3:$AX$22,2,FALSE),"")</f>
        <v>PALDISKI MNT _03</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t="s">
        <v>245</v>
      </c>
      <c r="B163" s="19" t="s">
        <v>267</v>
      </c>
      <c r="C163" s="18" t="s">
        <v>57</v>
      </c>
      <c r="D163" s="18" t="s">
        <v>117</v>
      </c>
      <c r="E163" s="18" t="s">
        <v>75</v>
      </c>
      <c r="F163" s="53">
        <v>2.2000000000000002</v>
      </c>
      <c r="G163" s="53"/>
      <c r="H163" s="18"/>
      <c r="I163" s="11" t="str">
        <f>LEFT(Tabel1[[#This Row],[Ruumi tüüp (TALO Tüüpruumide nimestik)]],2)</f>
        <v>91</v>
      </c>
      <c r="J163" s="22" t="s">
        <v>4</v>
      </c>
      <c r="K163" s="18" t="s">
        <v>10</v>
      </c>
      <c r="L163" s="11" t="str">
        <f>IFERROR(VLOOKUP(Tabel1[[#This Row],[Üürnik]],'Lepingu lisa'!$AW$3:$AX$22,2,FALSE),"")</f>
        <v>PALDISKI MNT _03</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t="s">
        <v>245</v>
      </c>
      <c r="B164" s="19" t="s">
        <v>268</v>
      </c>
      <c r="C164" s="18" t="s">
        <v>57</v>
      </c>
      <c r="D164" s="18" t="s">
        <v>226</v>
      </c>
      <c r="E164" s="18" t="s">
        <v>227</v>
      </c>
      <c r="F164" s="53">
        <v>15.7</v>
      </c>
      <c r="G164" s="53"/>
      <c r="H164" s="18"/>
      <c r="I164" s="11" t="str">
        <f>LEFT(Tabel1[[#This Row],[Ruumi tüüp (TALO Tüüpruumide nimestik)]],2)</f>
        <v>49</v>
      </c>
      <c r="J164" s="22" t="s">
        <v>4</v>
      </c>
      <c r="K164" s="18" t="s">
        <v>10</v>
      </c>
      <c r="L164" s="11" t="str">
        <f>IFERROR(VLOOKUP(Tabel1[[#This Row],[Üürnik]],'Lepingu lisa'!$AW$3:$AX$22,2,FALSE),"")</f>
        <v>PALDISKI MNT _03</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t="s">
        <v>245</v>
      </c>
      <c r="B165" s="19" t="s">
        <v>269</v>
      </c>
      <c r="C165" s="18" t="s">
        <v>57</v>
      </c>
      <c r="D165" s="18" t="s">
        <v>226</v>
      </c>
      <c r="E165" s="18" t="s">
        <v>227</v>
      </c>
      <c r="F165" s="53">
        <v>25.2</v>
      </c>
      <c r="G165" s="53"/>
      <c r="H165" s="18"/>
      <c r="I165" s="11" t="str">
        <f>LEFT(Tabel1[[#This Row],[Ruumi tüüp (TALO Tüüpruumide nimestik)]],2)</f>
        <v>49</v>
      </c>
      <c r="J165" s="22" t="s">
        <v>4</v>
      </c>
      <c r="K165" s="18" t="s">
        <v>10</v>
      </c>
      <c r="L165" s="11" t="str">
        <f>IFERROR(VLOOKUP(Tabel1[[#This Row],[Üürnik]],'Lepingu lisa'!$AW$3:$AX$22,2,FALSE),"")</f>
        <v>PALDISKI MNT _03</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t="s">
        <v>245</v>
      </c>
      <c r="B166" s="19" t="s">
        <v>270</v>
      </c>
      <c r="C166" s="18" t="s">
        <v>57</v>
      </c>
      <c r="D166" s="18" t="s">
        <v>171</v>
      </c>
      <c r="E166" s="18" t="s">
        <v>172</v>
      </c>
      <c r="F166" s="53">
        <v>27</v>
      </c>
      <c r="G166" s="53"/>
      <c r="H166" s="18"/>
      <c r="I166" s="11" t="str">
        <f>LEFT(Tabel1[[#This Row],[Ruumi tüüp (TALO Tüüpruumide nimestik)]],2)</f>
        <v>36</v>
      </c>
      <c r="J166" s="22" t="s">
        <v>4</v>
      </c>
      <c r="K166" s="18" t="s">
        <v>10</v>
      </c>
      <c r="L166" s="11" t="str">
        <f>IFERROR(VLOOKUP(Tabel1[[#This Row],[Üürnik]],'Lepingu lisa'!$AW$3:$AX$22,2,FALSE),"")</f>
        <v>PALDISKI MNT _03</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t="s">
        <v>245</v>
      </c>
      <c r="B167" s="19" t="s">
        <v>271</v>
      </c>
      <c r="C167" s="18" t="s">
        <v>57</v>
      </c>
      <c r="D167" s="18" t="s">
        <v>107</v>
      </c>
      <c r="E167" s="18" t="s">
        <v>108</v>
      </c>
      <c r="F167" s="53">
        <v>22.4</v>
      </c>
      <c r="G167" s="53"/>
      <c r="H167" s="18"/>
      <c r="I167" s="11" t="str">
        <f>LEFT(Tabel1[[#This Row],[Ruumi tüüp (TALO Tüüpruumide nimestik)]],2)</f>
        <v>71</v>
      </c>
      <c r="J167" s="22" t="s">
        <v>4</v>
      </c>
      <c r="K167" s="18" t="s">
        <v>10</v>
      </c>
      <c r="L167" s="11" t="str">
        <f>IFERROR(VLOOKUP(Tabel1[[#This Row],[Üürnik]],'Lepingu lisa'!$AW$3:$AX$22,2,FALSE),"")</f>
        <v>PALDISKI MNT _03</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t="s">
        <v>245</v>
      </c>
      <c r="B168" s="19" t="s">
        <v>272</v>
      </c>
      <c r="C168" s="18" t="s">
        <v>57</v>
      </c>
      <c r="D168" s="18" t="s">
        <v>130</v>
      </c>
      <c r="E168" s="18" t="s">
        <v>89</v>
      </c>
      <c r="F168" s="53">
        <v>26.7</v>
      </c>
      <c r="G168" s="53"/>
      <c r="H168" s="18"/>
      <c r="I168" s="11" t="str">
        <f>LEFT(Tabel1[[#This Row],[Ruumi tüüp (TALO Tüüpruumide nimestik)]],2)</f>
        <v>21</v>
      </c>
      <c r="J168" s="22" t="s">
        <v>4</v>
      </c>
      <c r="K168" s="18" t="s">
        <v>10</v>
      </c>
      <c r="L168" s="11" t="str">
        <f>IFERROR(VLOOKUP(Tabel1[[#This Row],[Üürnik]],'Lepingu lisa'!$AW$3:$AX$22,2,FALSE),"")</f>
        <v>PALDISKI MNT _03</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t="s">
        <v>245</v>
      </c>
      <c r="B169" s="19" t="s">
        <v>273</v>
      </c>
      <c r="C169" s="18" t="s">
        <v>57</v>
      </c>
      <c r="D169" s="18" t="s">
        <v>88</v>
      </c>
      <c r="E169" s="18" t="s">
        <v>89</v>
      </c>
      <c r="F169" s="53">
        <v>27.2</v>
      </c>
      <c r="G169" s="53"/>
      <c r="H169" s="18"/>
      <c r="I169" s="11" t="str">
        <f>LEFT(Tabel1[[#This Row],[Ruumi tüüp (TALO Tüüpruumide nimestik)]],2)</f>
        <v>21</v>
      </c>
      <c r="J169" s="22" t="s">
        <v>4</v>
      </c>
      <c r="K169" s="18" t="s">
        <v>10</v>
      </c>
      <c r="L169" s="11" t="str">
        <f>IFERROR(VLOOKUP(Tabel1[[#This Row],[Üürnik]],'Lepingu lisa'!$AW$3:$AX$22,2,FALSE),"")</f>
        <v>PALDISKI MNT _03</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t="s">
        <v>245</v>
      </c>
      <c r="B170" s="19" t="s">
        <v>274</v>
      </c>
      <c r="C170" s="18" t="s">
        <v>57</v>
      </c>
      <c r="D170" s="18" t="s">
        <v>88</v>
      </c>
      <c r="E170" s="18" t="s">
        <v>89</v>
      </c>
      <c r="F170" s="53">
        <v>30.9</v>
      </c>
      <c r="G170" s="53"/>
      <c r="H170" s="18"/>
      <c r="I170" s="11" t="str">
        <f>LEFT(Tabel1[[#This Row],[Ruumi tüüp (TALO Tüüpruumide nimestik)]],2)</f>
        <v>21</v>
      </c>
      <c r="J170" s="22" t="s">
        <v>4</v>
      </c>
      <c r="K170" s="18" t="s">
        <v>10</v>
      </c>
      <c r="L170" s="11" t="str">
        <f>IFERROR(VLOOKUP(Tabel1[[#This Row],[Üürnik]],'Lepingu lisa'!$AW$3:$AX$22,2,FALSE),"")</f>
        <v>PALDISKI MNT _03</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t="s">
        <v>245</v>
      </c>
      <c r="B171" s="19" t="s">
        <v>275</v>
      </c>
      <c r="C171" s="18" t="s">
        <v>57</v>
      </c>
      <c r="D171" s="18" t="s">
        <v>88</v>
      </c>
      <c r="E171" s="18" t="s">
        <v>89</v>
      </c>
      <c r="F171" s="53">
        <v>16.100000000000001</v>
      </c>
      <c r="G171" s="53"/>
      <c r="H171" s="18"/>
      <c r="I171" s="11" t="str">
        <f>LEFT(Tabel1[[#This Row],[Ruumi tüüp (TALO Tüüpruumide nimestik)]],2)</f>
        <v>21</v>
      </c>
      <c r="J171" s="22" t="s">
        <v>4</v>
      </c>
      <c r="K171" s="18" t="s">
        <v>10</v>
      </c>
      <c r="L171" s="11" t="str">
        <f>IFERROR(VLOOKUP(Tabel1[[#This Row],[Üürnik]],'Lepingu lisa'!$AW$3:$AX$22,2,FALSE),"")</f>
        <v>PALDISKI MNT _03</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t="s">
        <v>245</v>
      </c>
      <c r="B172" s="19" t="s">
        <v>276</v>
      </c>
      <c r="C172" s="18" t="s">
        <v>57</v>
      </c>
      <c r="D172" s="18" t="s">
        <v>88</v>
      </c>
      <c r="E172" s="18" t="s">
        <v>89</v>
      </c>
      <c r="F172" s="53">
        <v>14.9</v>
      </c>
      <c r="G172" s="53"/>
      <c r="H172" s="18"/>
      <c r="I172" s="11" t="str">
        <f>LEFT(Tabel1[[#This Row],[Ruumi tüüp (TALO Tüüpruumide nimestik)]],2)</f>
        <v>21</v>
      </c>
      <c r="J172" s="22" t="s">
        <v>4</v>
      </c>
      <c r="K172" s="18" t="s">
        <v>10</v>
      </c>
      <c r="L172" s="11" t="str">
        <f>IFERROR(VLOOKUP(Tabel1[[#This Row],[Üürnik]],'Lepingu lisa'!$AW$3:$AX$22,2,FALSE),"")</f>
        <v>PALDISKI MNT _03</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t="s">
        <v>245</v>
      </c>
      <c r="B173" s="19" t="s">
        <v>277</v>
      </c>
      <c r="C173" s="18" t="s">
        <v>57</v>
      </c>
      <c r="D173" s="18" t="s">
        <v>88</v>
      </c>
      <c r="E173" s="18" t="s">
        <v>89</v>
      </c>
      <c r="F173" s="53">
        <v>16.2</v>
      </c>
      <c r="G173" s="53"/>
      <c r="H173" s="18"/>
      <c r="I173" s="11" t="str">
        <f>LEFT(Tabel1[[#This Row],[Ruumi tüüp (TALO Tüüpruumide nimestik)]],2)</f>
        <v>21</v>
      </c>
      <c r="J173" s="22" t="s">
        <v>4</v>
      </c>
      <c r="K173" s="18" t="s">
        <v>10</v>
      </c>
      <c r="L173" s="11" t="str">
        <f>IFERROR(VLOOKUP(Tabel1[[#This Row],[Üürnik]],'Lepingu lisa'!$AW$3:$AX$22,2,FALSE),"")</f>
        <v>PALDISKI MNT _03</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t="s">
        <v>245</v>
      </c>
      <c r="B174" s="19" t="s">
        <v>278</v>
      </c>
      <c r="C174" s="18" t="s">
        <v>57</v>
      </c>
      <c r="D174" s="18" t="s">
        <v>88</v>
      </c>
      <c r="E174" s="18" t="s">
        <v>89</v>
      </c>
      <c r="F174" s="53">
        <v>14.2</v>
      </c>
      <c r="G174" s="53"/>
      <c r="H174" s="18"/>
      <c r="I174" s="11" t="str">
        <f>LEFT(Tabel1[[#This Row],[Ruumi tüüp (TALO Tüüpruumide nimestik)]],2)</f>
        <v>21</v>
      </c>
      <c r="J174" s="22" t="s">
        <v>4</v>
      </c>
      <c r="K174" s="18" t="s">
        <v>10</v>
      </c>
      <c r="L174" s="11" t="str">
        <f>IFERROR(VLOOKUP(Tabel1[[#This Row],[Üürnik]],'Lepingu lisa'!$AW$3:$AX$22,2,FALSE),"")</f>
        <v>PALDISKI MNT _03</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t="s">
        <v>245</v>
      </c>
      <c r="B175" s="19" t="s">
        <v>279</v>
      </c>
      <c r="C175" s="18" t="s">
        <v>57</v>
      </c>
      <c r="D175" s="18" t="s">
        <v>171</v>
      </c>
      <c r="E175" s="18" t="s">
        <v>172</v>
      </c>
      <c r="F175" s="53">
        <v>26.3</v>
      </c>
      <c r="G175" s="53"/>
      <c r="H175" s="18"/>
      <c r="I175" s="11" t="str">
        <f>LEFT(Tabel1[[#This Row],[Ruumi tüüp (TALO Tüüpruumide nimestik)]],2)</f>
        <v>36</v>
      </c>
      <c r="J175" s="22" t="s">
        <v>4</v>
      </c>
      <c r="K175" s="18" t="s">
        <v>10</v>
      </c>
      <c r="L175" s="11" t="str">
        <f>IFERROR(VLOOKUP(Tabel1[[#This Row],[Üürnik]],'Lepingu lisa'!$AW$3:$AX$22,2,FALSE),"")</f>
        <v>PALDISKI MNT _03</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t="s">
        <v>245</v>
      </c>
      <c r="B176" s="19" t="s">
        <v>280</v>
      </c>
      <c r="C176" s="18" t="s">
        <v>57</v>
      </c>
      <c r="D176" s="18" t="s">
        <v>110</v>
      </c>
      <c r="E176" s="18" t="s">
        <v>111</v>
      </c>
      <c r="F176" s="53">
        <v>2.6</v>
      </c>
      <c r="G176" s="53"/>
      <c r="H176" s="18"/>
      <c r="I176" s="11" t="str">
        <f>LEFT(Tabel1[[#This Row],[Ruumi tüüp (TALO Tüüpruumide nimestik)]],2)</f>
        <v>72</v>
      </c>
      <c r="J176" s="22" t="s">
        <v>4</v>
      </c>
      <c r="K176" s="18" t="s">
        <v>10</v>
      </c>
      <c r="L176" s="11" t="str">
        <f>IFERROR(VLOOKUP(Tabel1[[#This Row],[Üürnik]],'Lepingu lisa'!$AW$3:$AX$22,2,FALSE),"")</f>
        <v>PALDISKI MNT _03</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t="s">
        <v>245</v>
      </c>
      <c r="B177" s="19" t="s">
        <v>281</v>
      </c>
      <c r="C177" s="18" t="s">
        <v>57</v>
      </c>
      <c r="D177" s="18" t="s">
        <v>107</v>
      </c>
      <c r="E177" s="18" t="s">
        <v>108</v>
      </c>
      <c r="F177" s="53">
        <v>7.3</v>
      </c>
      <c r="G177" s="53"/>
      <c r="H177" s="18"/>
      <c r="I177" s="11" t="str">
        <f>LEFT(Tabel1[[#This Row],[Ruumi tüüp (TALO Tüüpruumide nimestik)]],2)</f>
        <v>71</v>
      </c>
      <c r="J177" s="22" t="s">
        <v>4</v>
      </c>
      <c r="K177" s="18" t="s">
        <v>10</v>
      </c>
      <c r="L177" s="11" t="str">
        <f>IFERROR(VLOOKUP(Tabel1[[#This Row],[Üürnik]],'Lepingu lisa'!$AW$3:$AX$22,2,FALSE),"")</f>
        <v>PALDISKI MNT _03</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t="s">
        <v>245</v>
      </c>
      <c r="B178" s="19" t="s">
        <v>282</v>
      </c>
      <c r="C178" s="18" t="s">
        <v>57</v>
      </c>
      <c r="D178" s="18" t="s">
        <v>140</v>
      </c>
      <c r="E178" s="18" t="s">
        <v>141</v>
      </c>
      <c r="F178" s="53">
        <v>9</v>
      </c>
      <c r="G178" s="53"/>
      <c r="H178" s="18"/>
      <c r="I178" s="11" t="str">
        <f>LEFT(Tabel1[[#This Row],[Ruumi tüüp (TALO Tüüpruumide nimestik)]],2)</f>
        <v>86</v>
      </c>
      <c r="J178" s="22" t="s">
        <v>4</v>
      </c>
      <c r="K178" s="18" t="s">
        <v>10</v>
      </c>
      <c r="L178" s="11" t="str">
        <f>IFERROR(VLOOKUP(Tabel1[[#This Row],[Üürnik]],'Lepingu lisa'!$AW$3:$AX$22,2,FALSE),"")</f>
        <v>PALDISKI MNT _03</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t="s">
        <v>245</v>
      </c>
      <c r="B179" s="19" t="s">
        <v>283</v>
      </c>
      <c r="C179" s="18" t="s">
        <v>57</v>
      </c>
      <c r="D179" s="18" t="s">
        <v>140</v>
      </c>
      <c r="E179" s="18" t="s">
        <v>141</v>
      </c>
      <c r="F179" s="53">
        <v>3.7</v>
      </c>
      <c r="G179" s="53"/>
      <c r="H179" s="18"/>
      <c r="I179" s="11" t="str">
        <f>LEFT(Tabel1[[#This Row],[Ruumi tüüp (TALO Tüüpruumide nimestik)]],2)</f>
        <v>86</v>
      </c>
      <c r="J179" s="22" t="s">
        <v>4</v>
      </c>
      <c r="K179" s="18" t="s">
        <v>10</v>
      </c>
      <c r="L179" s="11" t="str">
        <f>IFERROR(VLOOKUP(Tabel1[[#This Row],[Üürnik]],'Lepingu lisa'!$AW$3:$AX$22,2,FALSE),"")</f>
        <v>PALDISKI MNT _03</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t="s">
        <v>245</v>
      </c>
      <c r="B180" s="19" t="s">
        <v>284</v>
      </c>
      <c r="C180" s="18" t="s">
        <v>57</v>
      </c>
      <c r="D180" s="18" t="s">
        <v>171</v>
      </c>
      <c r="E180" s="18" t="s">
        <v>172</v>
      </c>
      <c r="F180" s="53">
        <v>10.4</v>
      </c>
      <c r="G180" s="53"/>
      <c r="H180" s="18"/>
      <c r="I180" s="11" t="str">
        <f>LEFT(Tabel1[[#This Row],[Ruumi tüüp (TALO Tüüpruumide nimestik)]],2)</f>
        <v>36</v>
      </c>
      <c r="J180" s="22" t="s">
        <v>4</v>
      </c>
      <c r="K180" s="18" t="s">
        <v>10</v>
      </c>
      <c r="L180" s="11" t="str">
        <f>IFERROR(VLOOKUP(Tabel1[[#This Row],[Üürnik]],'Lepingu lisa'!$AW$3:$AX$22,2,FALSE),"")</f>
        <v>PALDISKI MNT _03</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t="s">
        <v>245</v>
      </c>
      <c r="B181" s="19" t="s">
        <v>285</v>
      </c>
      <c r="C181" s="18" t="s">
        <v>57</v>
      </c>
      <c r="D181" s="18" t="s">
        <v>117</v>
      </c>
      <c r="E181" s="18" t="s">
        <v>75</v>
      </c>
      <c r="F181" s="53">
        <v>3</v>
      </c>
      <c r="G181" s="53"/>
      <c r="H181" s="18"/>
      <c r="I181" s="11" t="str">
        <f>LEFT(Tabel1[[#This Row],[Ruumi tüüp (TALO Tüüpruumide nimestik)]],2)</f>
        <v>91</v>
      </c>
      <c r="J181" s="22" t="s">
        <v>4</v>
      </c>
      <c r="K181" s="18" t="s">
        <v>10</v>
      </c>
      <c r="L181" s="11" t="str">
        <f>IFERROR(VLOOKUP(Tabel1[[#This Row],[Üürnik]],'Lepingu lisa'!$AW$3:$AX$22,2,FALSE),"")</f>
        <v>PALDISKI MNT _03</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t="s">
        <v>245</v>
      </c>
      <c r="B182" s="19" t="s">
        <v>286</v>
      </c>
      <c r="C182" s="18" t="s">
        <v>57</v>
      </c>
      <c r="D182" s="18" t="s">
        <v>171</v>
      </c>
      <c r="E182" s="18" t="s">
        <v>172</v>
      </c>
      <c r="F182" s="53">
        <v>10.6</v>
      </c>
      <c r="G182" s="53"/>
      <c r="H182" s="18"/>
      <c r="I182" s="11" t="str">
        <f>LEFT(Tabel1[[#This Row],[Ruumi tüüp (TALO Tüüpruumide nimestik)]],2)</f>
        <v>36</v>
      </c>
      <c r="J182" s="22" t="s">
        <v>4</v>
      </c>
      <c r="K182" s="18" t="s">
        <v>10</v>
      </c>
      <c r="L182" s="11" t="str">
        <f>IFERROR(VLOOKUP(Tabel1[[#This Row],[Üürnik]],'Lepingu lisa'!$AW$3:$AX$22,2,FALSE),"")</f>
        <v>PALDISKI MNT _03</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t="s">
        <v>245</v>
      </c>
      <c r="B183" s="19" t="s">
        <v>287</v>
      </c>
      <c r="C183" s="18" t="s">
        <v>57</v>
      </c>
      <c r="D183" s="18" t="s">
        <v>171</v>
      </c>
      <c r="E183" s="18" t="s">
        <v>172</v>
      </c>
      <c r="F183" s="53">
        <v>12.6</v>
      </c>
      <c r="G183" s="53"/>
      <c r="H183" s="18"/>
      <c r="I183" s="11" t="str">
        <f>LEFT(Tabel1[[#This Row],[Ruumi tüüp (TALO Tüüpruumide nimestik)]],2)</f>
        <v>36</v>
      </c>
      <c r="J183" s="22" t="s">
        <v>4</v>
      </c>
      <c r="K183" s="18" t="s">
        <v>10</v>
      </c>
      <c r="L183" s="11" t="str">
        <f>IFERROR(VLOOKUP(Tabel1[[#This Row],[Üürnik]],'Lepingu lisa'!$AW$3:$AX$22,2,FALSE),"")</f>
        <v>PALDISKI MNT _03</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t="s">
        <v>245</v>
      </c>
      <c r="B184" s="19" t="s">
        <v>288</v>
      </c>
      <c r="C184" s="18" t="s">
        <v>57</v>
      </c>
      <c r="D184" s="18" t="s">
        <v>117</v>
      </c>
      <c r="E184" s="18" t="s">
        <v>75</v>
      </c>
      <c r="F184" s="53">
        <v>3.8</v>
      </c>
      <c r="G184" s="53"/>
      <c r="H184" s="18"/>
      <c r="I184" s="11" t="str">
        <f>LEFT(Tabel1[[#This Row],[Ruumi tüüp (TALO Tüüpruumide nimestik)]],2)</f>
        <v>91</v>
      </c>
      <c r="J184" s="22" t="s">
        <v>4</v>
      </c>
      <c r="K184" s="18" t="s">
        <v>10</v>
      </c>
      <c r="L184" s="11" t="str">
        <f>IFERROR(VLOOKUP(Tabel1[[#This Row],[Üürnik]],'Lepingu lisa'!$AW$3:$AX$22,2,FALSE),"")</f>
        <v>PALDISKI MNT _03</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t="s">
        <v>245</v>
      </c>
      <c r="B185" s="19" t="s">
        <v>289</v>
      </c>
      <c r="C185" s="18" t="s">
        <v>57</v>
      </c>
      <c r="D185" s="18" t="s">
        <v>171</v>
      </c>
      <c r="E185" s="18" t="s">
        <v>172</v>
      </c>
      <c r="F185" s="53">
        <v>16.399999999999999</v>
      </c>
      <c r="G185" s="53"/>
      <c r="H185" s="18"/>
      <c r="I185" s="11" t="str">
        <f>LEFT(Tabel1[[#This Row],[Ruumi tüüp (TALO Tüüpruumide nimestik)]],2)</f>
        <v>36</v>
      </c>
      <c r="J185" s="22" t="s">
        <v>4</v>
      </c>
      <c r="K185" s="18" t="s">
        <v>10</v>
      </c>
      <c r="L185" s="11" t="str">
        <f>IFERROR(VLOOKUP(Tabel1[[#This Row],[Üürnik]],'Lepingu lisa'!$AW$3:$AX$22,2,FALSE),"")</f>
        <v>PALDISKI MNT _03</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t="s">
        <v>245</v>
      </c>
      <c r="B186" s="19" t="s">
        <v>290</v>
      </c>
      <c r="C186" s="18" t="s">
        <v>57</v>
      </c>
      <c r="D186" s="18" t="s">
        <v>95</v>
      </c>
      <c r="E186" s="18" t="s">
        <v>75</v>
      </c>
      <c r="F186" s="53">
        <v>22.1</v>
      </c>
      <c r="G186" s="53"/>
      <c r="H186" s="18"/>
      <c r="I186" s="11" t="str">
        <f>LEFT(Tabel1[[#This Row],[Ruumi tüüp (TALO Tüüpruumide nimestik)]],2)</f>
        <v>91</v>
      </c>
      <c r="J186" s="22" t="s">
        <v>4</v>
      </c>
      <c r="K186" s="18" t="s">
        <v>10</v>
      </c>
      <c r="L186" s="11" t="str">
        <f>IFERROR(VLOOKUP(Tabel1[[#This Row],[Üürnik]],'Lepingu lisa'!$AW$3:$AX$22,2,FALSE),"")</f>
        <v>PALDISKI MNT _03</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t="s">
        <v>245</v>
      </c>
      <c r="B187" s="19" t="s">
        <v>291</v>
      </c>
      <c r="C187" s="18" t="s">
        <v>57</v>
      </c>
      <c r="D187" s="18" t="s">
        <v>121</v>
      </c>
      <c r="E187" s="18" t="s">
        <v>122</v>
      </c>
      <c r="F187" s="53">
        <v>2.2000000000000002</v>
      </c>
      <c r="G187" s="53"/>
      <c r="H187" s="18"/>
      <c r="I187" s="11" t="str">
        <f>LEFT(Tabel1[[#This Row],[Ruumi tüüp (TALO Tüüpruumide nimestik)]],2)</f>
        <v>73</v>
      </c>
      <c r="J187" s="22" t="s">
        <v>4</v>
      </c>
      <c r="K187" s="18" t="s">
        <v>10</v>
      </c>
      <c r="L187" s="11" t="str">
        <f>IFERROR(VLOOKUP(Tabel1[[#This Row],[Üürnik]],'Lepingu lisa'!$AW$3:$AX$22,2,FALSE),"")</f>
        <v>PALDISKI MNT _03</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t="s">
        <v>245</v>
      </c>
      <c r="B188" s="19" t="s">
        <v>292</v>
      </c>
      <c r="C188" s="18" t="s">
        <v>57</v>
      </c>
      <c r="D188" s="18" t="s">
        <v>121</v>
      </c>
      <c r="E188" s="18" t="s">
        <v>122</v>
      </c>
      <c r="F188" s="53">
        <v>2.1</v>
      </c>
      <c r="G188" s="53"/>
      <c r="H188" s="18"/>
      <c r="I188" s="11" t="str">
        <f>LEFT(Tabel1[[#This Row],[Ruumi tüüp (TALO Tüüpruumide nimestik)]],2)</f>
        <v>73</v>
      </c>
      <c r="J188" s="22" t="s">
        <v>4</v>
      </c>
      <c r="K188" s="18" t="s">
        <v>10</v>
      </c>
      <c r="L188" s="11" t="str">
        <f>IFERROR(VLOOKUP(Tabel1[[#This Row],[Üürnik]],'Lepingu lisa'!$AW$3:$AX$22,2,FALSE),"")</f>
        <v>PALDISKI MNT _03</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t="s">
        <v>245</v>
      </c>
      <c r="B189" s="19" t="s">
        <v>293</v>
      </c>
      <c r="C189" s="18" t="s">
        <v>57</v>
      </c>
      <c r="D189" s="18" t="s">
        <v>110</v>
      </c>
      <c r="E189" s="18" t="s">
        <v>111</v>
      </c>
      <c r="F189" s="53">
        <v>6.8</v>
      </c>
      <c r="G189" s="53"/>
      <c r="H189" s="18"/>
      <c r="I189" s="11" t="str">
        <f>LEFT(Tabel1[[#This Row],[Ruumi tüüp (TALO Tüüpruumide nimestik)]],2)</f>
        <v>72</v>
      </c>
      <c r="J189" s="22" t="s">
        <v>4</v>
      </c>
      <c r="K189" s="18" t="s">
        <v>10</v>
      </c>
      <c r="L189" s="11" t="str">
        <f>IFERROR(VLOOKUP(Tabel1[[#This Row],[Üürnik]],'Lepingu lisa'!$AW$3:$AX$22,2,FALSE),"")</f>
        <v>PALDISKI MNT _03</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t="s">
        <v>245</v>
      </c>
      <c r="B190" s="19" t="s">
        <v>294</v>
      </c>
      <c r="C190" s="18" t="s">
        <v>57</v>
      </c>
      <c r="D190" s="18" t="s">
        <v>117</v>
      </c>
      <c r="E190" s="18" t="s">
        <v>75</v>
      </c>
      <c r="F190" s="53">
        <v>23.5</v>
      </c>
      <c r="G190" s="53"/>
      <c r="H190" s="18"/>
      <c r="I190" s="11" t="str">
        <f>LEFT(Tabel1[[#This Row],[Ruumi tüüp (TALO Tüüpruumide nimestik)]],2)</f>
        <v>91</v>
      </c>
      <c r="J190" s="22" t="s">
        <v>4</v>
      </c>
      <c r="K190" s="18" t="s">
        <v>10</v>
      </c>
      <c r="L190" s="11" t="str">
        <f>IFERROR(VLOOKUP(Tabel1[[#This Row],[Üürnik]],'Lepingu lisa'!$AW$3:$AX$22,2,FALSE),"")</f>
        <v>PALDISKI MNT _03</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t="s">
        <v>245</v>
      </c>
      <c r="B191" s="19" t="s">
        <v>295</v>
      </c>
      <c r="C191" s="18" t="s">
        <v>57</v>
      </c>
      <c r="D191" s="18" t="s">
        <v>95</v>
      </c>
      <c r="E191" s="18" t="s">
        <v>75</v>
      </c>
      <c r="F191" s="53">
        <v>172.1</v>
      </c>
      <c r="G191" s="53"/>
      <c r="H191" s="18"/>
      <c r="I191" s="11" t="str">
        <f>LEFT(Tabel1[[#This Row],[Ruumi tüüp (TALO Tüüpruumide nimestik)]],2)</f>
        <v>91</v>
      </c>
      <c r="J191" s="22" t="s">
        <v>4</v>
      </c>
      <c r="K191" s="18" t="s">
        <v>10</v>
      </c>
      <c r="L191" s="11" t="str">
        <f>IFERROR(VLOOKUP(Tabel1[[#This Row],[Üürnik]],'Lepingu lisa'!$AW$3:$AX$22,2,FALSE),"")</f>
        <v>PALDISKI MNT _03</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t="s">
        <v>245</v>
      </c>
      <c r="B192" s="19" t="s">
        <v>296</v>
      </c>
      <c r="C192" s="18" t="s">
        <v>57</v>
      </c>
      <c r="D192" s="18" t="s">
        <v>95</v>
      </c>
      <c r="E192" s="18" t="s">
        <v>75</v>
      </c>
      <c r="F192" s="53">
        <v>18.399999999999999</v>
      </c>
      <c r="G192" s="53"/>
      <c r="H192" s="18"/>
      <c r="I192" s="11" t="str">
        <f>LEFT(Tabel1[[#This Row],[Ruumi tüüp (TALO Tüüpruumide nimestik)]],2)</f>
        <v>91</v>
      </c>
      <c r="J192" s="22" t="s">
        <v>4</v>
      </c>
      <c r="K192" s="18" t="s">
        <v>10</v>
      </c>
      <c r="L192" s="11" t="str">
        <f>IFERROR(VLOOKUP(Tabel1[[#This Row],[Üürnik]],'Lepingu lisa'!$AW$3:$AX$22,2,FALSE),"")</f>
        <v>PALDISKI MNT _03</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t="s">
        <v>245</v>
      </c>
      <c r="B193" s="19" t="s">
        <v>297</v>
      </c>
      <c r="C193" s="18" t="s">
        <v>57</v>
      </c>
      <c r="D193" s="18" t="s">
        <v>171</v>
      </c>
      <c r="E193" s="18" t="s">
        <v>172</v>
      </c>
      <c r="F193" s="53">
        <v>11.5</v>
      </c>
      <c r="G193" s="53"/>
      <c r="H193" s="18"/>
      <c r="I193" s="11" t="str">
        <f>LEFT(Tabel1[[#This Row],[Ruumi tüüp (TALO Tüüpruumide nimestik)]],2)</f>
        <v>36</v>
      </c>
      <c r="J193" s="22" t="s">
        <v>4</v>
      </c>
      <c r="K193" s="18" t="s">
        <v>10</v>
      </c>
      <c r="L193" s="11" t="str">
        <f>IFERROR(VLOOKUP(Tabel1[[#This Row],[Üürnik]],'Lepingu lisa'!$AW$3:$AX$22,2,FALSE),"")</f>
        <v>PALDISKI MNT _03</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t="s">
        <v>245</v>
      </c>
      <c r="B194" s="19" t="s">
        <v>298</v>
      </c>
      <c r="C194" s="18" t="s">
        <v>57</v>
      </c>
      <c r="D194" s="18" t="s">
        <v>171</v>
      </c>
      <c r="E194" s="18" t="s">
        <v>172</v>
      </c>
      <c r="F194" s="53">
        <v>11.4</v>
      </c>
      <c r="G194" s="53"/>
      <c r="H194" s="18"/>
      <c r="I194" s="11" t="str">
        <f>LEFT(Tabel1[[#This Row],[Ruumi tüüp (TALO Tüüpruumide nimestik)]],2)</f>
        <v>36</v>
      </c>
      <c r="J194" s="22" t="s">
        <v>4</v>
      </c>
      <c r="K194" s="18" t="s">
        <v>10</v>
      </c>
      <c r="L194" s="11" t="str">
        <f>IFERROR(VLOOKUP(Tabel1[[#This Row],[Üürnik]],'Lepingu lisa'!$AW$3:$AX$22,2,FALSE),"")</f>
        <v>PALDISKI MNT _03</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t="s">
        <v>245</v>
      </c>
      <c r="B195" s="19" t="s">
        <v>299</v>
      </c>
      <c r="C195" s="18" t="s">
        <v>57</v>
      </c>
      <c r="D195" s="18" t="s">
        <v>171</v>
      </c>
      <c r="E195" s="18" t="s">
        <v>172</v>
      </c>
      <c r="F195" s="53">
        <v>14.9</v>
      </c>
      <c r="G195" s="53"/>
      <c r="H195" s="18"/>
      <c r="I195" s="11" t="str">
        <f>LEFT(Tabel1[[#This Row],[Ruumi tüüp (TALO Tüüpruumide nimestik)]],2)</f>
        <v>36</v>
      </c>
      <c r="J195" s="22" t="s">
        <v>4</v>
      </c>
      <c r="K195" s="18" t="s">
        <v>10</v>
      </c>
      <c r="L195" s="11" t="str">
        <f>IFERROR(VLOOKUP(Tabel1[[#This Row],[Üürnik]],'Lepingu lisa'!$AW$3:$AX$22,2,FALSE),"")</f>
        <v>PALDISKI MNT _03</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t="s">
        <v>245</v>
      </c>
      <c r="B196" s="19" t="s">
        <v>300</v>
      </c>
      <c r="C196" s="18" t="s">
        <v>57</v>
      </c>
      <c r="D196" s="18" t="s">
        <v>171</v>
      </c>
      <c r="E196" s="18" t="s">
        <v>172</v>
      </c>
      <c r="F196" s="53">
        <v>17.7</v>
      </c>
      <c r="G196" s="53"/>
      <c r="H196" s="18"/>
      <c r="I196" s="11" t="str">
        <f>LEFT(Tabel1[[#This Row],[Ruumi tüüp (TALO Tüüpruumide nimestik)]],2)</f>
        <v>36</v>
      </c>
      <c r="J196" s="22" t="s">
        <v>4</v>
      </c>
      <c r="K196" s="18" t="s">
        <v>10</v>
      </c>
      <c r="L196" s="11" t="str">
        <f>IFERROR(VLOOKUP(Tabel1[[#This Row],[Üürnik]],'Lepingu lisa'!$AW$3:$AX$22,2,FALSE),"")</f>
        <v>PALDISKI MNT _03</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t="s">
        <v>245</v>
      </c>
      <c r="B197" s="19" t="s">
        <v>301</v>
      </c>
      <c r="C197" s="18" t="s">
        <v>57</v>
      </c>
      <c r="D197" s="18" t="s">
        <v>171</v>
      </c>
      <c r="E197" s="18" t="s">
        <v>172</v>
      </c>
      <c r="F197" s="53">
        <v>13.3</v>
      </c>
      <c r="G197" s="53"/>
      <c r="H197" s="18"/>
      <c r="I197" s="11" t="str">
        <f>LEFT(Tabel1[[#This Row],[Ruumi tüüp (TALO Tüüpruumide nimestik)]],2)</f>
        <v>36</v>
      </c>
      <c r="J197" s="22" t="s">
        <v>4</v>
      </c>
      <c r="K197" s="18" t="s">
        <v>10</v>
      </c>
      <c r="L197" s="11" t="str">
        <f>IFERROR(VLOOKUP(Tabel1[[#This Row],[Üürnik]],'Lepingu lisa'!$AW$3:$AX$22,2,FALSE),"")</f>
        <v>PALDISKI MNT _03</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t="s">
        <v>245</v>
      </c>
      <c r="B198" s="19" t="s">
        <v>302</v>
      </c>
      <c r="C198" s="18" t="s">
        <v>57</v>
      </c>
      <c r="D198" s="18" t="s">
        <v>92</v>
      </c>
      <c r="E198" s="18" t="s">
        <v>93</v>
      </c>
      <c r="F198" s="53">
        <v>4.5</v>
      </c>
      <c r="G198" s="53"/>
      <c r="H198" s="18"/>
      <c r="I198" s="11" t="str">
        <f>LEFT(Tabel1[[#This Row],[Ruumi tüüp (TALO Tüüpruumide nimestik)]],2)</f>
        <v>59</v>
      </c>
      <c r="J198" s="22" t="s">
        <v>4</v>
      </c>
      <c r="K198" s="18" t="s">
        <v>10</v>
      </c>
      <c r="L198" s="11" t="str">
        <f>IFERROR(VLOOKUP(Tabel1[[#This Row],[Üürnik]],'Lepingu lisa'!$AW$3:$AX$22,2,FALSE),"")</f>
        <v>PALDISKI MNT _03</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t="s">
        <v>245</v>
      </c>
      <c r="B199" s="19" t="s">
        <v>303</v>
      </c>
      <c r="C199" s="18" t="s">
        <v>57</v>
      </c>
      <c r="D199" s="18" t="s">
        <v>121</v>
      </c>
      <c r="E199" s="18" t="s">
        <v>122</v>
      </c>
      <c r="F199" s="53">
        <v>3.8</v>
      </c>
      <c r="G199" s="53"/>
      <c r="H199" s="18"/>
      <c r="I199" s="11" t="str">
        <f>LEFT(Tabel1[[#This Row],[Ruumi tüüp (TALO Tüüpruumide nimestik)]],2)</f>
        <v>73</v>
      </c>
      <c r="J199" s="22" t="s">
        <v>4</v>
      </c>
      <c r="K199" s="18" t="s">
        <v>10</v>
      </c>
      <c r="L199" s="11" t="str">
        <f>IFERROR(VLOOKUP(Tabel1[[#This Row],[Üürnik]],'Lepingu lisa'!$AW$3:$AX$22,2,FALSE),"")</f>
        <v>PALDISKI MNT _03</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t="s">
        <v>245</v>
      </c>
      <c r="B200" s="19" t="s">
        <v>304</v>
      </c>
      <c r="C200" s="18" t="s">
        <v>57</v>
      </c>
      <c r="D200" s="18" t="s">
        <v>117</v>
      </c>
      <c r="E200" s="18" t="s">
        <v>75</v>
      </c>
      <c r="F200" s="53">
        <v>4.2</v>
      </c>
      <c r="G200" s="53"/>
      <c r="H200" s="18"/>
      <c r="I200" s="11" t="str">
        <f>LEFT(Tabel1[[#This Row],[Ruumi tüüp (TALO Tüüpruumide nimestik)]],2)</f>
        <v>91</v>
      </c>
      <c r="J200" s="22" t="s">
        <v>4</v>
      </c>
      <c r="K200" s="18" t="s">
        <v>10</v>
      </c>
      <c r="L200" s="11" t="str">
        <f>IFERROR(VLOOKUP(Tabel1[[#This Row],[Üürnik]],'Lepingu lisa'!$AW$3:$AX$22,2,FALSE),"")</f>
        <v>PALDISKI MNT _03</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t="s">
        <v>245</v>
      </c>
      <c r="B201" s="19" t="s">
        <v>305</v>
      </c>
      <c r="C201" s="18" t="s">
        <v>57</v>
      </c>
      <c r="D201" s="18" t="s">
        <v>171</v>
      </c>
      <c r="E201" s="18" t="s">
        <v>172</v>
      </c>
      <c r="F201" s="53">
        <v>14</v>
      </c>
      <c r="G201" s="53"/>
      <c r="H201" s="18"/>
      <c r="I201" s="11" t="str">
        <f>LEFT(Tabel1[[#This Row],[Ruumi tüüp (TALO Tüüpruumide nimestik)]],2)</f>
        <v>36</v>
      </c>
      <c r="J201" s="22" t="s">
        <v>4</v>
      </c>
      <c r="K201" s="18" t="s">
        <v>10</v>
      </c>
      <c r="L201" s="11" t="str">
        <f>IFERROR(VLOOKUP(Tabel1[[#This Row],[Üürnik]],'Lepingu lisa'!$AW$3:$AX$22,2,FALSE),"")</f>
        <v>PALDISKI MNT _03</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t="s">
        <v>245</v>
      </c>
      <c r="B202" s="19" t="s">
        <v>306</v>
      </c>
      <c r="C202" s="18" t="s">
        <v>57</v>
      </c>
      <c r="D202" s="18" t="s">
        <v>171</v>
      </c>
      <c r="E202" s="18" t="s">
        <v>172</v>
      </c>
      <c r="F202" s="53">
        <v>25.9</v>
      </c>
      <c r="G202" s="53"/>
      <c r="H202" s="18"/>
      <c r="I202" s="11" t="str">
        <f>LEFT(Tabel1[[#This Row],[Ruumi tüüp (TALO Tüüpruumide nimestik)]],2)</f>
        <v>36</v>
      </c>
      <c r="J202" s="22" t="s">
        <v>4</v>
      </c>
      <c r="K202" s="18" t="s">
        <v>10</v>
      </c>
      <c r="L202" s="11" t="str">
        <f>IFERROR(VLOOKUP(Tabel1[[#This Row],[Üürnik]],'Lepingu lisa'!$AW$3:$AX$22,2,FALSE),"")</f>
        <v>PALDISKI MNT _03</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t="s">
        <v>245</v>
      </c>
      <c r="B203" s="19" t="s">
        <v>307</v>
      </c>
      <c r="C203" s="18" t="s">
        <v>57</v>
      </c>
      <c r="D203" s="18" t="s">
        <v>92</v>
      </c>
      <c r="E203" s="18" t="s">
        <v>93</v>
      </c>
      <c r="F203" s="53">
        <v>25.2</v>
      </c>
      <c r="G203" s="53"/>
      <c r="H203" s="18"/>
      <c r="I203" s="11" t="str">
        <f>LEFT(Tabel1[[#This Row],[Ruumi tüüp (TALO Tüüpruumide nimestik)]],2)</f>
        <v>59</v>
      </c>
      <c r="J203" s="22" t="s">
        <v>4</v>
      </c>
      <c r="K203" s="18" t="s">
        <v>10</v>
      </c>
      <c r="L203" s="11" t="str">
        <f>IFERROR(VLOOKUP(Tabel1[[#This Row],[Üürnik]],'Lepingu lisa'!$AW$3:$AX$22,2,FALSE),"")</f>
        <v>PALDISKI MNT _03</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t="s">
        <v>245</v>
      </c>
      <c r="B204" s="19" t="s">
        <v>308</v>
      </c>
      <c r="C204" s="18" t="s">
        <v>57</v>
      </c>
      <c r="D204" s="18" t="s">
        <v>95</v>
      </c>
      <c r="E204" s="18" t="s">
        <v>75</v>
      </c>
      <c r="F204" s="53">
        <v>35.6</v>
      </c>
      <c r="G204" s="53"/>
      <c r="H204" s="18"/>
      <c r="I204" s="11" t="str">
        <f>LEFT(Tabel1[[#This Row],[Ruumi tüüp (TALO Tüüpruumide nimestik)]],2)</f>
        <v>91</v>
      </c>
      <c r="J204" s="22" t="s">
        <v>4</v>
      </c>
      <c r="K204" s="18" t="s">
        <v>10</v>
      </c>
      <c r="L204" s="11" t="str">
        <f>IFERROR(VLOOKUP(Tabel1[[#This Row],[Üürnik]],'Lepingu lisa'!$AW$3:$AX$22,2,FALSE),"")</f>
        <v>PALDISKI MNT _03</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t="s">
        <v>245</v>
      </c>
      <c r="B205" s="19" t="s">
        <v>309</v>
      </c>
      <c r="C205" s="18" t="s">
        <v>57</v>
      </c>
      <c r="D205" s="18" t="s">
        <v>121</v>
      </c>
      <c r="E205" s="18" t="s">
        <v>122</v>
      </c>
      <c r="F205" s="53">
        <v>5.9</v>
      </c>
      <c r="G205" s="53"/>
      <c r="H205" s="18"/>
      <c r="I205" s="11" t="str">
        <f>LEFT(Tabel1[[#This Row],[Ruumi tüüp (TALO Tüüpruumide nimestik)]],2)</f>
        <v>73</v>
      </c>
      <c r="J205" s="22" t="s">
        <v>4</v>
      </c>
      <c r="K205" s="18" t="s">
        <v>10</v>
      </c>
      <c r="L205" s="11" t="str">
        <f>IFERROR(VLOOKUP(Tabel1[[#This Row],[Üürnik]],'Lepingu lisa'!$AW$3:$AX$22,2,FALSE),"")</f>
        <v>PALDISKI MNT _03</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t="s">
        <v>245</v>
      </c>
      <c r="B206" s="19" t="s">
        <v>310</v>
      </c>
      <c r="C206" s="18" t="s">
        <v>57</v>
      </c>
      <c r="D206" s="18" t="s">
        <v>207</v>
      </c>
      <c r="E206" s="18" t="s">
        <v>208</v>
      </c>
      <c r="F206" s="53">
        <v>46.4</v>
      </c>
      <c r="G206" s="53"/>
      <c r="H206" s="18"/>
      <c r="I206" s="11" t="str">
        <f>LEFT(Tabel1[[#This Row],[Ruumi tüüp (TALO Tüüpruumide nimestik)]],2)</f>
        <v>48</v>
      </c>
      <c r="J206" s="22" t="s">
        <v>4</v>
      </c>
      <c r="K206" s="18" t="s">
        <v>10</v>
      </c>
      <c r="L206" s="11" t="str">
        <f>IFERROR(VLOOKUP(Tabel1[[#This Row],[Üürnik]],'Lepingu lisa'!$AW$3:$AX$22,2,FALSE),"")</f>
        <v>PALDISKI MNT _03</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t="s">
        <v>245</v>
      </c>
      <c r="B207" s="19" t="s">
        <v>311</v>
      </c>
      <c r="C207" s="18" t="s">
        <v>57</v>
      </c>
      <c r="D207" s="18" t="s">
        <v>95</v>
      </c>
      <c r="E207" s="18" t="s">
        <v>75</v>
      </c>
      <c r="F207" s="53">
        <v>34</v>
      </c>
      <c r="G207" s="53"/>
      <c r="H207" s="18"/>
      <c r="I207" s="11" t="str">
        <f>LEFT(Tabel1[[#This Row],[Ruumi tüüp (TALO Tüüpruumide nimestik)]],2)</f>
        <v>91</v>
      </c>
      <c r="J207" s="22" t="s">
        <v>4</v>
      </c>
      <c r="K207" s="18" t="s">
        <v>10</v>
      </c>
      <c r="L207" s="11" t="str">
        <f>IFERROR(VLOOKUP(Tabel1[[#This Row],[Üürnik]],'Lepingu lisa'!$AW$3:$AX$22,2,FALSE),"")</f>
        <v>PALDISKI MNT _03</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t="s">
        <v>245</v>
      </c>
      <c r="B208" s="19" t="s">
        <v>312</v>
      </c>
      <c r="C208" s="18" t="s">
        <v>57</v>
      </c>
      <c r="D208" s="18" t="s">
        <v>92</v>
      </c>
      <c r="E208" s="18" t="s">
        <v>93</v>
      </c>
      <c r="F208" s="53">
        <v>7.8</v>
      </c>
      <c r="G208" s="53"/>
      <c r="H208" s="18"/>
      <c r="I208" s="11" t="str">
        <f>LEFT(Tabel1[[#This Row],[Ruumi tüüp (TALO Tüüpruumide nimestik)]],2)</f>
        <v>59</v>
      </c>
      <c r="J208" s="22" t="s">
        <v>4</v>
      </c>
      <c r="K208" s="18" t="s">
        <v>10</v>
      </c>
      <c r="L208" s="11" t="str">
        <f>IFERROR(VLOOKUP(Tabel1[[#This Row],[Üürnik]],'Lepingu lisa'!$AW$3:$AX$22,2,FALSE),"")</f>
        <v>PALDISKI MNT _03</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t="s">
        <v>245</v>
      </c>
      <c r="B209" s="19" t="s">
        <v>313</v>
      </c>
      <c r="C209" s="18" t="s">
        <v>57</v>
      </c>
      <c r="D209" s="18" t="s">
        <v>88</v>
      </c>
      <c r="E209" s="18" t="s">
        <v>89</v>
      </c>
      <c r="F209" s="53">
        <v>14.8</v>
      </c>
      <c r="G209" s="53"/>
      <c r="H209" s="18"/>
      <c r="I209" s="11" t="str">
        <f>LEFT(Tabel1[[#This Row],[Ruumi tüüp (TALO Tüüpruumide nimestik)]],2)</f>
        <v>21</v>
      </c>
      <c r="J209" s="22" t="s">
        <v>4</v>
      </c>
      <c r="K209" s="18" t="s">
        <v>10</v>
      </c>
      <c r="L209" s="11" t="str">
        <f>IFERROR(VLOOKUP(Tabel1[[#This Row],[Üürnik]],'Lepingu lisa'!$AW$3:$AX$22,2,FALSE),"")</f>
        <v>PALDISKI MNT _03</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t="s">
        <v>245</v>
      </c>
      <c r="B210" s="19" t="s">
        <v>314</v>
      </c>
      <c r="C210" s="18" t="s">
        <v>77</v>
      </c>
      <c r="D210" s="18" t="s">
        <v>113</v>
      </c>
      <c r="E210" s="18" t="s">
        <v>79</v>
      </c>
      <c r="F210" s="53">
        <v>0.8</v>
      </c>
      <c r="G210" s="53"/>
      <c r="H210" s="18"/>
      <c r="I210" s="11" t="str">
        <f>LEFT(Tabel1[[#This Row],[Ruumi tüüp (TALO Tüüpruumide nimestik)]],2)</f>
        <v>92</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t="s">
        <v>245</v>
      </c>
      <c r="B211" s="19" t="s">
        <v>315</v>
      </c>
      <c r="C211" s="18" t="s">
        <v>57</v>
      </c>
      <c r="D211" s="18" t="s">
        <v>121</v>
      </c>
      <c r="E211" s="18" t="s">
        <v>122</v>
      </c>
      <c r="F211" s="53">
        <v>3.8</v>
      </c>
      <c r="G211" s="53"/>
      <c r="H211" s="18"/>
      <c r="I211" s="11" t="str">
        <f>LEFT(Tabel1[[#This Row],[Ruumi tüüp (TALO Tüüpruumide nimestik)]],2)</f>
        <v>73</v>
      </c>
      <c r="J211" s="22" t="s">
        <v>4</v>
      </c>
      <c r="K211" s="18" t="s">
        <v>10</v>
      </c>
      <c r="L211" s="11" t="str">
        <f>IFERROR(VLOOKUP(Tabel1[[#This Row],[Üürnik]],'Lepingu lisa'!$AW$3:$AX$22,2,FALSE),"")</f>
        <v>PALDISKI MNT _03</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t="s">
        <v>245</v>
      </c>
      <c r="B212" s="19" t="s">
        <v>316</v>
      </c>
      <c r="C212" s="18" t="s">
        <v>61</v>
      </c>
      <c r="D212" s="18" t="s">
        <v>104</v>
      </c>
      <c r="E212" s="18" t="s">
        <v>105</v>
      </c>
      <c r="F212" s="53">
        <v>4.7</v>
      </c>
      <c r="G212" s="53"/>
      <c r="H212" s="18"/>
      <c r="I212" s="11" t="str">
        <f>LEFT(Tabel1[[#This Row],[Ruumi tüüp (TALO Tüüpruumide nimestik)]],2)</f>
        <v>97</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t="s">
        <v>245</v>
      </c>
      <c r="B213" s="19" t="s">
        <v>317</v>
      </c>
      <c r="C213" s="18" t="s">
        <v>57</v>
      </c>
      <c r="D213" s="18" t="s">
        <v>318</v>
      </c>
      <c r="E213" s="18" t="s">
        <v>319</v>
      </c>
      <c r="F213" s="53">
        <v>12.4</v>
      </c>
      <c r="G213" s="53"/>
      <c r="H213" s="18"/>
      <c r="I213" s="11" t="str">
        <f>LEFT(Tabel1[[#This Row],[Ruumi tüüp (TALO Tüüpruumide nimestik)]],2)</f>
        <v>23</v>
      </c>
      <c r="J213" s="22" t="s">
        <v>4</v>
      </c>
      <c r="K213" s="18" t="s">
        <v>10</v>
      </c>
      <c r="L213" s="11" t="str">
        <f>IFERROR(VLOOKUP(Tabel1[[#This Row],[Üürnik]],'Lepingu lisa'!$AW$3:$AX$22,2,FALSE),"")</f>
        <v>PALDISKI MNT _03</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t="s">
        <v>245</v>
      </c>
      <c r="B214" s="19" t="s">
        <v>320</v>
      </c>
      <c r="C214" s="18" t="s">
        <v>57</v>
      </c>
      <c r="D214" s="18" t="s">
        <v>130</v>
      </c>
      <c r="E214" s="18" t="s">
        <v>89</v>
      </c>
      <c r="F214" s="53">
        <v>26.2</v>
      </c>
      <c r="G214" s="53"/>
      <c r="H214" s="18"/>
      <c r="I214" s="11" t="str">
        <f>LEFT(Tabel1[[#This Row],[Ruumi tüüp (TALO Tüüpruumide nimestik)]],2)</f>
        <v>21</v>
      </c>
      <c r="J214" s="22" t="s">
        <v>4</v>
      </c>
      <c r="K214" s="18" t="s">
        <v>10</v>
      </c>
      <c r="L214" s="11" t="str">
        <f>IFERROR(VLOOKUP(Tabel1[[#This Row],[Üürnik]],'Lepingu lisa'!$AW$3:$AX$22,2,FALSE),"")</f>
        <v>PALDISKI MNT _03</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t="s">
        <v>245</v>
      </c>
      <c r="B215" s="19" t="s">
        <v>321</v>
      </c>
      <c r="C215" s="18" t="s">
        <v>61</v>
      </c>
      <c r="D215" s="18" t="s">
        <v>322</v>
      </c>
      <c r="E215" s="18" t="s">
        <v>323</v>
      </c>
      <c r="F215" s="53">
        <v>97.6</v>
      </c>
      <c r="G215" s="53"/>
      <c r="H215" s="18"/>
      <c r="I215" s="11" t="str">
        <f>LEFT(Tabel1[[#This Row],[Ruumi tüüp (TALO Tüüpruumide nimestik)]],2)</f>
        <v>96</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t="s">
        <v>245</v>
      </c>
      <c r="B216" s="19" t="s">
        <v>324</v>
      </c>
      <c r="C216" s="18" t="s">
        <v>61</v>
      </c>
      <c r="D216" s="18" t="s">
        <v>322</v>
      </c>
      <c r="E216" s="18" t="s">
        <v>323</v>
      </c>
      <c r="F216" s="53">
        <v>111</v>
      </c>
      <c r="G216" s="53"/>
      <c r="H216" s="18"/>
      <c r="I216" s="11" t="str">
        <f>LEFT(Tabel1[[#This Row],[Ruumi tüüp (TALO Tüüpruumide nimestik)]],2)</f>
        <v>96</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t="s">
        <v>245</v>
      </c>
      <c r="B217" s="19" t="s">
        <v>325</v>
      </c>
      <c r="C217" s="18" t="s">
        <v>57</v>
      </c>
      <c r="D217" s="18" t="s">
        <v>121</v>
      </c>
      <c r="E217" s="18" t="s">
        <v>122</v>
      </c>
      <c r="F217" s="53">
        <v>2.5</v>
      </c>
      <c r="G217" s="53"/>
      <c r="H217" s="18"/>
      <c r="I217" s="11" t="str">
        <f>LEFT(Tabel1[[#This Row],[Ruumi tüüp (TALO Tüüpruumide nimestik)]],2)</f>
        <v>73</v>
      </c>
      <c r="J217" s="22" t="s">
        <v>4</v>
      </c>
      <c r="K217" s="18" t="s">
        <v>10</v>
      </c>
      <c r="L217" s="11" t="str">
        <f>IFERROR(VLOOKUP(Tabel1[[#This Row],[Üürnik]],'Lepingu lisa'!$AW$3:$AX$22,2,FALSE),"")</f>
        <v>PALDISKI MNT _03</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t="s">
        <v>245</v>
      </c>
      <c r="B218" s="19" t="s">
        <v>326</v>
      </c>
      <c r="C218" s="18" t="s">
        <v>57</v>
      </c>
      <c r="D218" s="18" t="s">
        <v>88</v>
      </c>
      <c r="E218" s="18" t="s">
        <v>89</v>
      </c>
      <c r="F218" s="53">
        <v>10.199999999999999</v>
      </c>
      <c r="G218" s="53"/>
      <c r="H218" s="18"/>
      <c r="I218" s="11" t="str">
        <f>LEFT(Tabel1[[#This Row],[Ruumi tüüp (TALO Tüüpruumide nimestik)]],2)</f>
        <v>21</v>
      </c>
      <c r="J218" s="22" t="s">
        <v>4</v>
      </c>
      <c r="K218" s="18" t="s">
        <v>10</v>
      </c>
      <c r="L218" s="11" t="str">
        <f>IFERROR(VLOOKUP(Tabel1[[#This Row],[Üürnik]],'Lepingu lisa'!$AW$3:$AX$22,2,FALSE),"")</f>
        <v>PALDISKI MNT _03</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t="s">
        <v>245</v>
      </c>
      <c r="B219" s="19" t="s">
        <v>327</v>
      </c>
      <c r="C219" s="18" t="s">
        <v>77</v>
      </c>
      <c r="D219" s="18" t="s">
        <v>160</v>
      </c>
      <c r="E219" s="18" t="s">
        <v>79</v>
      </c>
      <c r="F219" s="53">
        <v>3.3</v>
      </c>
      <c r="G219" s="53"/>
      <c r="H219" s="18"/>
      <c r="I219" s="11" t="str">
        <f>LEFT(Tabel1[[#This Row],[Ruumi tüüp (TALO Tüüpruumide nimestik)]],2)</f>
        <v>92</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t="s">
        <v>245</v>
      </c>
      <c r="B220" s="19" t="s">
        <v>328</v>
      </c>
      <c r="C220" s="18" t="s">
        <v>77</v>
      </c>
      <c r="D220" s="18" t="s">
        <v>160</v>
      </c>
      <c r="E220" s="18" t="s">
        <v>79</v>
      </c>
      <c r="F220" s="53">
        <v>3.2</v>
      </c>
      <c r="G220" s="53"/>
      <c r="H220" s="18"/>
      <c r="I220" s="11" t="str">
        <f>LEFT(Tabel1[[#This Row],[Ruumi tüüp (TALO Tüüpruumide nimestik)]],2)</f>
        <v>92</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t="s">
        <v>245</v>
      </c>
      <c r="B221" s="19" t="s">
        <v>329</v>
      </c>
      <c r="C221" s="18" t="s">
        <v>77</v>
      </c>
      <c r="D221" s="18" t="s">
        <v>113</v>
      </c>
      <c r="E221" s="18" t="s">
        <v>79</v>
      </c>
      <c r="F221" s="53">
        <v>0.4</v>
      </c>
      <c r="G221" s="53"/>
      <c r="H221" s="18"/>
      <c r="I221" s="11" t="str">
        <f>LEFT(Tabel1[[#This Row],[Ruumi tüüp (TALO Tüüpruumide nimestik)]],2)</f>
        <v>92</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t="s">
        <v>245</v>
      </c>
      <c r="B222" s="19" t="s">
        <v>330</v>
      </c>
      <c r="C222" s="18" t="s">
        <v>77</v>
      </c>
      <c r="D222" s="18" t="s">
        <v>113</v>
      </c>
      <c r="E222" s="18" t="s">
        <v>79</v>
      </c>
      <c r="F222" s="53">
        <v>0.4</v>
      </c>
      <c r="G222" s="53"/>
      <c r="H222" s="18"/>
      <c r="I222" s="11" t="str">
        <f>LEFT(Tabel1[[#This Row],[Ruumi tüüp (TALO Tüüpruumide nimestik)]],2)</f>
        <v>92</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t="s">
        <v>245</v>
      </c>
      <c r="B223" s="19" t="s">
        <v>331</v>
      </c>
      <c r="C223" s="18" t="s">
        <v>77</v>
      </c>
      <c r="D223" s="18" t="s">
        <v>113</v>
      </c>
      <c r="E223" s="18" t="s">
        <v>79</v>
      </c>
      <c r="F223" s="53">
        <v>0.7</v>
      </c>
      <c r="G223" s="53"/>
      <c r="H223" s="18"/>
      <c r="I223" s="11" t="str">
        <f>LEFT(Tabel1[[#This Row],[Ruumi tüüp (TALO Tüüpruumide nimestik)]],2)</f>
        <v>92</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t="s">
        <v>245</v>
      </c>
      <c r="B224" s="19" t="s">
        <v>332</v>
      </c>
      <c r="C224" s="18" t="s">
        <v>77</v>
      </c>
      <c r="D224" s="18" t="s">
        <v>113</v>
      </c>
      <c r="E224" s="18" t="s">
        <v>79</v>
      </c>
      <c r="F224" s="53">
        <v>3.7</v>
      </c>
      <c r="G224" s="53"/>
      <c r="H224" s="18"/>
      <c r="I224" s="11" t="str">
        <f>LEFT(Tabel1[[#This Row],[Ruumi tüüp (TALO Tüüpruumide nimestik)]],2)</f>
        <v>92</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t="s">
        <v>245</v>
      </c>
      <c r="B225" s="19" t="s">
        <v>333</v>
      </c>
      <c r="C225" s="18" t="s">
        <v>57</v>
      </c>
      <c r="D225" s="18" t="s">
        <v>117</v>
      </c>
      <c r="E225" s="18" t="s">
        <v>75</v>
      </c>
      <c r="F225" s="53">
        <v>3.5</v>
      </c>
      <c r="G225" s="53"/>
      <c r="H225" s="18"/>
      <c r="I225" s="11" t="str">
        <f>LEFT(Tabel1[[#This Row],[Ruumi tüüp (TALO Tüüpruumide nimestik)]],2)</f>
        <v>91</v>
      </c>
      <c r="J225" s="22" t="s">
        <v>4</v>
      </c>
      <c r="K225" s="18" t="s">
        <v>10</v>
      </c>
      <c r="L225" s="11" t="str">
        <f>IFERROR(VLOOKUP(Tabel1[[#This Row],[Üürnik]],'Lepingu lisa'!$AW$3:$AX$22,2,FALSE),"")</f>
        <v>PALDISKI MNT _03</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t="s">
        <v>245</v>
      </c>
      <c r="B226" s="19" t="s">
        <v>334</v>
      </c>
      <c r="C226" s="18" t="s">
        <v>57</v>
      </c>
      <c r="D226" s="18" t="s">
        <v>117</v>
      </c>
      <c r="E226" s="18" t="s">
        <v>75</v>
      </c>
      <c r="F226" s="53">
        <v>2.6</v>
      </c>
      <c r="G226" s="53"/>
      <c r="H226" s="18"/>
      <c r="I226" s="11" t="str">
        <f>LEFT(Tabel1[[#This Row],[Ruumi tüüp (TALO Tüüpruumide nimestik)]],2)</f>
        <v>91</v>
      </c>
      <c r="J226" s="22" t="s">
        <v>4</v>
      </c>
      <c r="K226" s="18" t="s">
        <v>10</v>
      </c>
      <c r="L226" s="11" t="str">
        <f>IFERROR(VLOOKUP(Tabel1[[#This Row],[Üürnik]],'Lepingu lisa'!$AW$3:$AX$22,2,FALSE),"")</f>
        <v>PALDISKI MNT _03</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t="s">
        <v>335</v>
      </c>
      <c r="B227" s="19" t="s">
        <v>336</v>
      </c>
      <c r="C227" s="18" t="s">
        <v>57</v>
      </c>
      <c r="D227" s="18" t="s">
        <v>74</v>
      </c>
      <c r="E227" s="18" t="s">
        <v>75</v>
      </c>
      <c r="F227" s="53">
        <v>21.4</v>
      </c>
      <c r="G227" s="53"/>
      <c r="H227" s="18"/>
      <c r="I227" s="11" t="str">
        <f>LEFT(Tabel1[[#This Row],[Ruumi tüüp (TALO Tüüpruumide nimestik)]],2)</f>
        <v>91</v>
      </c>
      <c r="J227" s="22" t="s">
        <v>4</v>
      </c>
      <c r="K227" s="18" t="s">
        <v>10</v>
      </c>
      <c r="L227" s="11" t="str">
        <f>IFERROR(VLOOKUP(Tabel1[[#This Row],[Üürnik]],'Lepingu lisa'!$AW$3:$AX$22,2,FALSE),"")</f>
        <v>PALDISKI MNT _03</v>
      </c>
      <c r="M227" s="11" t="str">
        <f>IFERROR(VLOOKUP(Tabel1[[#This Row],[Jaotus]],Tabelid!L:M,2,FALSE),"")</f>
        <v>NONE</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t="s">
        <v>335</v>
      </c>
      <c r="B228" s="19" t="s">
        <v>337</v>
      </c>
      <c r="C228" s="18" t="s">
        <v>77</v>
      </c>
      <c r="D228" s="18" t="s">
        <v>78</v>
      </c>
      <c r="E228" s="18" t="s">
        <v>79</v>
      </c>
      <c r="F228" s="53">
        <v>11.2</v>
      </c>
      <c r="G228" s="53"/>
      <c r="H228" s="18"/>
      <c r="I228" s="11" t="str">
        <f>LEFT(Tabel1[[#This Row],[Ruumi tüüp (TALO Tüüpruumide nimestik)]],2)</f>
        <v>92</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t="s">
        <v>335</v>
      </c>
      <c r="B229" s="19" t="s">
        <v>338</v>
      </c>
      <c r="C229" s="18" t="s">
        <v>77</v>
      </c>
      <c r="D229" s="18" t="s">
        <v>78</v>
      </c>
      <c r="E229" s="18" t="s">
        <v>79</v>
      </c>
      <c r="F229" s="53">
        <v>14.1</v>
      </c>
      <c r="G229" s="53"/>
      <c r="H229" s="18"/>
      <c r="I229" s="11" t="str">
        <f>LEFT(Tabel1[[#This Row],[Ruumi tüüp (TALO Tüüpruumide nimestik)]],2)</f>
        <v>92</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t="s">
        <v>335</v>
      </c>
      <c r="B230" s="19" t="s">
        <v>339</v>
      </c>
      <c r="C230" s="18" t="s">
        <v>77</v>
      </c>
      <c r="D230" s="18" t="s">
        <v>78</v>
      </c>
      <c r="E230" s="18" t="s">
        <v>79</v>
      </c>
      <c r="F230" s="53">
        <v>14.4</v>
      </c>
      <c r="G230" s="53"/>
      <c r="H230" s="18"/>
      <c r="I230" s="11" t="str">
        <f>LEFT(Tabel1[[#This Row],[Ruumi tüüp (TALO Tüüpruumide nimestik)]],2)</f>
        <v>92</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t="s">
        <v>335</v>
      </c>
      <c r="B231" s="19" t="s">
        <v>340</v>
      </c>
      <c r="C231" s="18" t="s">
        <v>57</v>
      </c>
      <c r="D231" s="18" t="s">
        <v>88</v>
      </c>
      <c r="E231" s="18" t="s">
        <v>89</v>
      </c>
      <c r="F231" s="53">
        <v>30</v>
      </c>
      <c r="G231" s="53"/>
      <c r="H231" s="18"/>
      <c r="I231" s="11" t="str">
        <f>LEFT(Tabel1[[#This Row],[Ruumi tüüp (TALO Tüüpruumide nimestik)]],2)</f>
        <v>21</v>
      </c>
      <c r="J231" s="22" t="s">
        <v>4</v>
      </c>
      <c r="K231" s="18" t="s">
        <v>10</v>
      </c>
      <c r="L231" s="11" t="str">
        <f>IFERROR(VLOOKUP(Tabel1[[#This Row],[Üürnik]],'Lepingu lisa'!$AW$3:$AX$22,2,FALSE),"")</f>
        <v>PALDISKI MNT _03</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t="s">
        <v>335</v>
      </c>
      <c r="B232" s="19" t="s">
        <v>341</v>
      </c>
      <c r="C232" s="18" t="s">
        <v>57</v>
      </c>
      <c r="D232" s="18" t="s">
        <v>88</v>
      </c>
      <c r="E232" s="18" t="s">
        <v>89</v>
      </c>
      <c r="F232" s="53">
        <v>16.2</v>
      </c>
      <c r="G232" s="53"/>
      <c r="H232" s="18"/>
      <c r="I232" s="11" t="str">
        <f>LEFT(Tabel1[[#This Row],[Ruumi tüüp (TALO Tüüpruumide nimestik)]],2)</f>
        <v>21</v>
      </c>
      <c r="J232" s="22" t="s">
        <v>4</v>
      </c>
      <c r="K232" s="18" t="s">
        <v>10</v>
      </c>
      <c r="L232" s="11" t="str">
        <f>IFERROR(VLOOKUP(Tabel1[[#This Row],[Üürnik]],'Lepingu lisa'!$AW$3:$AX$22,2,FALSE),"")</f>
        <v>PALDISKI MNT _03</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t="s">
        <v>335</v>
      </c>
      <c r="B233" s="19" t="s">
        <v>342</v>
      </c>
      <c r="C233" s="18" t="s">
        <v>57</v>
      </c>
      <c r="D233" s="18" t="s">
        <v>88</v>
      </c>
      <c r="E233" s="18" t="s">
        <v>146</v>
      </c>
      <c r="F233" s="53">
        <v>15.9</v>
      </c>
      <c r="G233" s="53"/>
      <c r="H233" s="18"/>
      <c r="I233" s="11" t="str">
        <f>LEFT(Tabel1[[#This Row],[Ruumi tüüp (TALO Tüüpruumide nimestik)]],2)</f>
        <v>22</v>
      </c>
      <c r="J233" s="22" t="s">
        <v>4</v>
      </c>
      <c r="K233" s="18" t="s">
        <v>10</v>
      </c>
      <c r="L233" s="11" t="str">
        <f>IFERROR(VLOOKUP(Tabel1[[#This Row],[Üürnik]],'Lepingu lisa'!$AW$3:$AX$22,2,FALSE),"")</f>
        <v>PALDISKI MNT _03</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t="s">
        <v>335</v>
      </c>
      <c r="B234" s="19" t="s">
        <v>343</v>
      </c>
      <c r="C234" s="18" t="s">
        <v>57</v>
      </c>
      <c r="D234" s="18" t="s">
        <v>88</v>
      </c>
      <c r="E234" s="18" t="s">
        <v>89</v>
      </c>
      <c r="F234" s="53">
        <v>10.7</v>
      </c>
      <c r="G234" s="53"/>
      <c r="H234" s="18"/>
      <c r="I234" s="11" t="str">
        <f>LEFT(Tabel1[[#This Row],[Ruumi tüüp (TALO Tüüpruumide nimestik)]],2)</f>
        <v>21</v>
      </c>
      <c r="J234" s="22" t="s">
        <v>4</v>
      </c>
      <c r="K234" s="18" t="s">
        <v>10</v>
      </c>
      <c r="L234" s="11" t="str">
        <f>IFERROR(VLOOKUP(Tabel1[[#This Row],[Üürnik]],'Lepingu lisa'!$AW$3:$AX$22,2,FALSE),"")</f>
        <v>PALDISKI MNT _03</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t="s">
        <v>335</v>
      </c>
      <c r="B235" s="19" t="s">
        <v>344</v>
      </c>
      <c r="C235" s="18" t="s">
        <v>57</v>
      </c>
      <c r="D235" s="18" t="s">
        <v>88</v>
      </c>
      <c r="E235" s="18" t="s">
        <v>89</v>
      </c>
      <c r="F235" s="53">
        <v>10.6</v>
      </c>
      <c r="G235" s="53"/>
      <c r="H235" s="18"/>
      <c r="I235" s="11" t="str">
        <f>LEFT(Tabel1[[#This Row],[Ruumi tüüp (TALO Tüüpruumide nimestik)]],2)</f>
        <v>21</v>
      </c>
      <c r="J235" s="22" t="s">
        <v>4</v>
      </c>
      <c r="K235" s="18" t="s">
        <v>10</v>
      </c>
      <c r="L235" s="11" t="str">
        <f>IFERROR(VLOOKUP(Tabel1[[#This Row],[Üürnik]],'Lepingu lisa'!$AW$3:$AX$22,2,FALSE),"")</f>
        <v>PALDISKI MNT _03</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t="s">
        <v>335</v>
      </c>
      <c r="B236" s="19" t="s">
        <v>345</v>
      </c>
      <c r="C236" s="18" t="s">
        <v>57</v>
      </c>
      <c r="D236" s="18" t="s">
        <v>88</v>
      </c>
      <c r="E236" s="18" t="s">
        <v>89</v>
      </c>
      <c r="F236" s="53">
        <v>28.7</v>
      </c>
      <c r="G236" s="53"/>
      <c r="H236" s="18"/>
      <c r="I236" s="11" t="str">
        <f>LEFT(Tabel1[[#This Row],[Ruumi tüüp (TALO Tüüpruumide nimestik)]],2)</f>
        <v>21</v>
      </c>
      <c r="J236" s="22" t="s">
        <v>4</v>
      </c>
      <c r="K236" s="18" t="s">
        <v>10</v>
      </c>
      <c r="L236" s="11" t="str">
        <f>IFERROR(VLOOKUP(Tabel1[[#This Row],[Üürnik]],'Lepingu lisa'!$AW$3:$AX$22,2,FALSE),"")</f>
        <v>PALDISKI MNT _03</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t="s">
        <v>335</v>
      </c>
      <c r="B237" s="19" t="s">
        <v>346</v>
      </c>
      <c r="C237" s="18" t="s">
        <v>57</v>
      </c>
      <c r="D237" s="18" t="s">
        <v>88</v>
      </c>
      <c r="E237" s="18" t="s">
        <v>89</v>
      </c>
      <c r="F237" s="53">
        <v>15.5</v>
      </c>
      <c r="G237" s="53"/>
      <c r="H237" s="18"/>
      <c r="I237" s="11" t="str">
        <f>LEFT(Tabel1[[#This Row],[Ruumi tüüp (TALO Tüüpruumide nimestik)]],2)</f>
        <v>21</v>
      </c>
      <c r="J237" s="22" t="s">
        <v>4</v>
      </c>
      <c r="K237" s="18" t="s">
        <v>10</v>
      </c>
      <c r="L237" s="11" t="str">
        <f>IFERROR(VLOOKUP(Tabel1[[#This Row],[Üürnik]],'Lepingu lisa'!$AW$3:$AX$22,2,FALSE),"")</f>
        <v>PALDISKI MNT _03</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t="s">
        <v>335</v>
      </c>
      <c r="B238" s="19" t="s">
        <v>347</v>
      </c>
      <c r="C238" s="18" t="s">
        <v>57</v>
      </c>
      <c r="D238" s="18" t="s">
        <v>88</v>
      </c>
      <c r="E238" s="18" t="s">
        <v>89</v>
      </c>
      <c r="F238" s="53">
        <v>13.1</v>
      </c>
      <c r="G238" s="53"/>
      <c r="H238" s="18"/>
      <c r="I238" s="11" t="str">
        <f>LEFT(Tabel1[[#This Row],[Ruumi tüüp (TALO Tüüpruumide nimestik)]],2)</f>
        <v>21</v>
      </c>
      <c r="J238" s="22" t="s">
        <v>4</v>
      </c>
      <c r="K238" s="18" t="s">
        <v>10</v>
      </c>
      <c r="L238" s="11" t="str">
        <f>IFERROR(VLOOKUP(Tabel1[[#This Row],[Üürnik]],'Lepingu lisa'!$AW$3:$AX$22,2,FALSE),"")</f>
        <v>PALDISKI MNT _03</v>
      </c>
      <c r="M238" s="11" t="str">
        <f>IFERROR(VLOOKUP(Tabel1[[#This Row],[Jaotus]],Tabelid!L:M,2,FALSE),"")</f>
        <v>NONE</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t="s">
        <v>335</v>
      </c>
      <c r="B239" s="19" t="s">
        <v>348</v>
      </c>
      <c r="C239" s="18" t="s">
        <v>57</v>
      </c>
      <c r="D239" s="18" t="s">
        <v>88</v>
      </c>
      <c r="E239" s="18" t="s">
        <v>89</v>
      </c>
      <c r="F239" s="53">
        <v>15.3</v>
      </c>
      <c r="G239" s="53"/>
      <c r="H239" s="18"/>
      <c r="I239" s="11" t="str">
        <f>LEFT(Tabel1[[#This Row],[Ruumi tüüp (TALO Tüüpruumide nimestik)]],2)</f>
        <v>21</v>
      </c>
      <c r="J239" s="22" t="s">
        <v>4</v>
      </c>
      <c r="K239" s="18" t="s">
        <v>10</v>
      </c>
      <c r="L239" s="11" t="str">
        <f>IFERROR(VLOOKUP(Tabel1[[#This Row],[Üürnik]],'Lepingu lisa'!$AW$3:$AX$22,2,FALSE),"")</f>
        <v>PALDISKI MNT _03</v>
      </c>
      <c r="M239" s="11" t="str">
        <f>IFERROR(VLOOKUP(Tabel1[[#This Row],[Jaotus]],Tabelid!L:M,2,FALSE),"")</f>
        <v>NONE</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t="s">
        <v>335</v>
      </c>
      <c r="B240" s="19" t="s">
        <v>349</v>
      </c>
      <c r="C240" s="18" t="s">
        <v>57</v>
      </c>
      <c r="D240" s="18" t="s">
        <v>88</v>
      </c>
      <c r="E240" s="18" t="s">
        <v>89</v>
      </c>
      <c r="F240" s="53">
        <v>9.5</v>
      </c>
      <c r="G240" s="53"/>
      <c r="H240" s="18"/>
      <c r="I240" s="11" t="str">
        <f>LEFT(Tabel1[[#This Row],[Ruumi tüüp (TALO Tüüpruumide nimestik)]],2)</f>
        <v>21</v>
      </c>
      <c r="J240" s="22" t="s">
        <v>4</v>
      </c>
      <c r="K240" s="18" t="s">
        <v>10</v>
      </c>
      <c r="L240" s="11" t="str">
        <f>IFERROR(VLOOKUP(Tabel1[[#This Row],[Üürnik]],'Lepingu lisa'!$AW$3:$AX$22,2,FALSE),"")</f>
        <v>PALDISKI MNT _03</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t="s">
        <v>335</v>
      </c>
      <c r="B241" s="19" t="s">
        <v>350</v>
      </c>
      <c r="C241" s="18" t="s">
        <v>61</v>
      </c>
      <c r="D241" s="18" t="s">
        <v>104</v>
      </c>
      <c r="E241" s="18" t="s">
        <v>105</v>
      </c>
      <c r="F241" s="53">
        <v>4.7</v>
      </c>
      <c r="G241" s="53"/>
      <c r="H241" s="18"/>
      <c r="I241" s="11" t="str">
        <f>LEFT(Tabel1[[#This Row],[Ruumi tüüp (TALO Tüüpruumide nimestik)]],2)</f>
        <v>97</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t="s">
        <v>335</v>
      </c>
      <c r="B242" s="19" t="s">
        <v>351</v>
      </c>
      <c r="C242" s="18" t="s">
        <v>57</v>
      </c>
      <c r="D242" s="18" t="s">
        <v>121</v>
      </c>
      <c r="E242" s="18" t="s">
        <v>122</v>
      </c>
      <c r="F242" s="53">
        <v>4.5999999999999996</v>
      </c>
      <c r="G242" s="53"/>
      <c r="H242" s="18"/>
      <c r="I242" s="11" t="str">
        <f>LEFT(Tabel1[[#This Row],[Ruumi tüüp (TALO Tüüpruumide nimestik)]],2)</f>
        <v>73</v>
      </c>
      <c r="J242" s="22" t="s">
        <v>4</v>
      </c>
      <c r="K242" s="18" t="s">
        <v>10</v>
      </c>
      <c r="L242" s="11" t="str">
        <f>IFERROR(VLOOKUP(Tabel1[[#This Row],[Üürnik]],'Lepingu lisa'!$AW$3:$AX$22,2,FALSE),"")</f>
        <v>PALDISKI MNT _03</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t="s">
        <v>335</v>
      </c>
      <c r="B243" s="19" t="s">
        <v>352</v>
      </c>
      <c r="C243" s="18" t="s">
        <v>57</v>
      </c>
      <c r="D243" s="18" t="s">
        <v>88</v>
      </c>
      <c r="E243" s="18" t="s">
        <v>89</v>
      </c>
      <c r="F243" s="53">
        <v>15.3</v>
      </c>
      <c r="G243" s="53"/>
      <c r="H243" s="18"/>
      <c r="I243" s="11" t="str">
        <f>LEFT(Tabel1[[#This Row],[Ruumi tüüp (TALO Tüüpruumide nimestik)]],2)</f>
        <v>21</v>
      </c>
      <c r="J243" s="22" t="s">
        <v>4</v>
      </c>
      <c r="K243" s="18" t="s">
        <v>10</v>
      </c>
      <c r="L243" s="11" t="str">
        <f>IFERROR(VLOOKUP(Tabel1[[#This Row],[Üürnik]],'Lepingu lisa'!$AW$3:$AX$22,2,FALSE),"")</f>
        <v>PALDISKI MNT _03</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t="s">
        <v>335</v>
      </c>
      <c r="B244" s="19" t="s">
        <v>353</v>
      </c>
      <c r="C244" s="18" t="s">
        <v>57</v>
      </c>
      <c r="D244" s="18" t="s">
        <v>88</v>
      </c>
      <c r="E244" s="18" t="s">
        <v>89</v>
      </c>
      <c r="F244" s="53">
        <v>20.2</v>
      </c>
      <c r="G244" s="53"/>
      <c r="H244" s="18"/>
      <c r="I244" s="11" t="str">
        <f>LEFT(Tabel1[[#This Row],[Ruumi tüüp (TALO Tüüpruumide nimestik)]],2)</f>
        <v>21</v>
      </c>
      <c r="J244" s="22" t="s">
        <v>4</v>
      </c>
      <c r="K244" s="18" t="s">
        <v>10</v>
      </c>
      <c r="L244" s="11" t="str">
        <f>IFERROR(VLOOKUP(Tabel1[[#This Row],[Üürnik]],'Lepingu lisa'!$AW$3:$AX$22,2,FALSE),"")</f>
        <v>PALDISKI MNT _03</v>
      </c>
      <c r="M244" s="11" t="str">
        <f>IFERROR(VLOOKUP(Tabel1[[#This Row],[Jaotus]],Tabelid!L:M,2,FALSE),"")</f>
        <v>NONE</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t="s">
        <v>335</v>
      </c>
      <c r="B245" s="19" t="s">
        <v>354</v>
      </c>
      <c r="C245" s="18" t="s">
        <v>57</v>
      </c>
      <c r="D245" s="18" t="s">
        <v>88</v>
      </c>
      <c r="E245" s="18" t="s">
        <v>89</v>
      </c>
      <c r="F245" s="53">
        <v>35.1</v>
      </c>
      <c r="G245" s="53"/>
      <c r="H245" s="18"/>
      <c r="I245" s="11" t="str">
        <f>LEFT(Tabel1[[#This Row],[Ruumi tüüp (TALO Tüüpruumide nimestik)]],2)</f>
        <v>21</v>
      </c>
      <c r="J245" s="22" t="s">
        <v>4</v>
      </c>
      <c r="K245" s="18" t="s">
        <v>10</v>
      </c>
      <c r="L245" s="11" t="str">
        <f>IFERROR(VLOOKUP(Tabel1[[#This Row],[Üürnik]],'Lepingu lisa'!$AW$3:$AX$22,2,FALSE),"")</f>
        <v>PALDISKI MNT _03</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t="s">
        <v>335</v>
      </c>
      <c r="B246" s="19" t="s">
        <v>355</v>
      </c>
      <c r="C246" s="18" t="s">
        <v>57</v>
      </c>
      <c r="D246" s="18" t="s">
        <v>88</v>
      </c>
      <c r="E246" s="18" t="s">
        <v>89</v>
      </c>
      <c r="F246" s="53">
        <v>15.9</v>
      </c>
      <c r="G246" s="53"/>
      <c r="H246" s="18"/>
      <c r="I246" s="11" t="str">
        <f>LEFT(Tabel1[[#This Row],[Ruumi tüüp (TALO Tüüpruumide nimestik)]],2)</f>
        <v>21</v>
      </c>
      <c r="J246" s="22" t="s">
        <v>4</v>
      </c>
      <c r="K246" s="18" t="s">
        <v>10</v>
      </c>
      <c r="L246" s="11" t="str">
        <f>IFERROR(VLOOKUP(Tabel1[[#This Row],[Üürnik]],'Lepingu lisa'!$AW$3:$AX$22,2,FALSE),"")</f>
        <v>PALDISKI MNT _03</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t="s">
        <v>335</v>
      </c>
      <c r="B247" s="19" t="s">
        <v>356</v>
      </c>
      <c r="C247" s="18" t="s">
        <v>57</v>
      </c>
      <c r="D247" s="18" t="s">
        <v>88</v>
      </c>
      <c r="E247" s="18" t="s">
        <v>89</v>
      </c>
      <c r="F247" s="53">
        <v>16.100000000000001</v>
      </c>
      <c r="G247" s="53"/>
      <c r="H247" s="18"/>
      <c r="I247" s="11" t="str">
        <f>LEFT(Tabel1[[#This Row],[Ruumi tüüp (TALO Tüüpruumide nimestik)]],2)</f>
        <v>21</v>
      </c>
      <c r="J247" s="22" t="s">
        <v>4</v>
      </c>
      <c r="K247" s="18" t="s">
        <v>10</v>
      </c>
      <c r="L247" s="11" t="str">
        <f>IFERROR(VLOOKUP(Tabel1[[#This Row],[Üürnik]],'Lepingu lisa'!$AW$3:$AX$22,2,FALSE),"")</f>
        <v>PALDISKI MNT _03</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t="s">
        <v>335</v>
      </c>
      <c r="B248" s="19" t="s">
        <v>357</v>
      </c>
      <c r="C248" s="18" t="s">
        <v>57</v>
      </c>
      <c r="D248" s="18" t="s">
        <v>88</v>
      </c>
      <c r="E248" s="18" t="s">
        <v>89</v>
      </c>
      <c r="F248" s="53">
        <v>15.9</v>
      </c>
      <c r="G248" s="53"/>
      <c r="H248" s="18"/>
      <c r="I248" s="11" t="str">
        <f>LEFT(Tabel1[[#This Row],[Ruumi tüüp (TALO Tüüpruumide nimestik)]],2)</f>
        <v>21</v>
      </c>
      <c r="J248" s="22" t="s">
        <v>4</v>
      </c>
      <c r="K248" s="18" t="s">
        <v>10</v>
      </c>
      <c r="L248" s="11" t="str">
        <f>IFERROR(VLOOKUP(Tabel1[[#This Row],[Üürnik]],'Lepingu lisa'!$AW$3:$AX$22,2,FALSE),"")</f>
        <v>PALDISKI MNT _03</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t="s">
        <v>335</v>
      </c>
      <c r="B249" s="19" t="s">
        <v>358</v>
      </c>
      <c r="C249" s="18" t="s">
        <v>57</v>
      </c>
      <c r="D249" s="18" t="s">
        <v>88</v>
      </c>
      <c r="E249" s="18" t="s">
        <v>89</v>
      </c>
      <c r="F249" s="53">
        <v>30.4</v>
      </c>
      <c r="G249" s="53"/>
      <c r="H249" s="18"/>
      <c r="I249" s="11" t="str">
        <f>LEFT(Tabel1[[#This Row],[Ruumi tüüp (TALO Tüüpruumide nimestik)]],2)</f>
        <v>21</v>
      </c>
      <c r="J249" s="22" t="s">
        <v>4</v>
      </c>
      <c r="K249" s="18" t="s">
        <v>10</v>
      </c>
      <c r="L249" s="11" t="str">
        <f>IFERROR(VLOOKUP(Tabel1[[#This Row],[Üürnik]],'Lepingu lisa'!$AW$3:$AX$22,2,FALSE),"")</f>
        <v>PALDISKI MNT _03</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t="s">
        <v>335</v>
      </c>
      <c r="B250" s="19" t="s">
        <v>359</v>
      </c>
      <c r="C250" s="18" t="s">
        <v>57</v>
      </c>
      <c r="D250" s="18" t="s">
        <v>88</v>
      </c>
      <c r="E250" s="18" t="s">
        <v>89</v>
      </c>
      <c r="F250" s="53">
        <v>16.399999999999999</v>
      </c>
      <c r="G250" s="53"/>
      <c r="H250" s="18"/>
      <c r="I250" s="11" t="str">
        <f>LEFT(Tabel1[[#This Row],[Ruumi tüüp (TALO Tüüpruumide nimestik)]],2)</f>
        <v>21</v>
      </c>
      <c r="J250" s="22" t="s">
        <v>4</v>
      </c>
      <c r="K250" s="18" t="s">
        <v>10</v>
      </c>
      <c r="L250" s="11" t="str">
        <f>IFERROR(VLOOKUP(Tabel1[[#This Row],[Üürnik]],'Lepingu lisa'!$AW$3:$AX$22,2,FALSE),"")</f>
        <v>PALDISKI MNT _03</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t="s">
        <v>335</v>
      </c>
      <c r="B251" s="19" t="s">
        <v>360</v>
      </c>
      <c r="C251" s="18" t="s">
        <v>57</v>
      </c>
      <c r="D251" s="18" t="s">
        <v>88</v>
      </c>
      <c r="E251" s="18" t="s">
        <v>89</v>
      </c>
      <c r="F251" s="53">
        <v>16.5</v>
      </c>
      <c r="G251" s="53"/>
      <c r="H251" s="18"/>
      <c r="I251" s="11" t="str">
        <f>LEFT(Tabel1[[#This Row],[Ruumi tüüp (TALO Tüüpruumide nimestik)]],2)</f>
        <v>21</v>
      </c>
      <c r="J251" s="22" t="s">
        <v>4</v>
      </c>
      <c r="K251" s="18" t="s">
        <v>10</v>
      </c>
      <c r="L251" s="11" t="str">
        <f>IFERROR(VLOOKUP(Tabel1[[#This Row],[Üürnik]],'Lepingu lisa'!$AW$3:$AX$22,2,FALSE),"")</f>
        <v>PALDISKI MNT _03</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t="s">
        <v>335</v>
      </c>
      <c r="B252" s="19" t="s">
        <v>361</v>
      </c>
      <c r="C252" s="18" t="s">
        <v>57</v>
      </c>
      <c r="D252" s="18" t="s">
        <v>88</v>
      </c>
      <c r="E252" s="18" t="s">
        <v>89</v>
      </c>
      <c r="F252" s="53">
        <v>16.399999999999999</v>
      </c>
      <c r="G252" s="53"/>
      <c r="H252" s="18"/>
      <c r="I252" s="11" t="str">
        <f>LEFT(Tabel1[[#This Row],[Ruumi tüüp (TALO Tüüpruumide nimestik)]],2)</f>
        <v>21</v>
      </c>
      <c r="J252" s="22" t="s">
        <v>4</v>
      </c>
      <c r="K252" s="18" t="s">
        <v>10</v>
      </c>
      <c r="L252" s="11" t="str">
        <f>IFERROR(VLOOKUP(Tabel1[[#This Row],[Üürnik]],'Lepingu lisa'!$AW$3:$AX$22,2,FALSE),"")</f>
        <v>PALDISKI MNT _03</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t="s">
        <v>335</v>
      </c>
      <c r="B253" s="19" t="s">
        <v>362</v>
      </c>
      <c r="C253" s="18" t="s">
        <v>57</v>
      </c>
      <c r="D253" s="18" t="s">
        <v>88</v>
      </c>
      <c r="E253" s="18" t="s">
        <v>89</v>
      </c>
      <c r="F253" s="53">
        <v>10.5</v>
      </c>
      <c r="G253" s="53"/>
      <c r="H253" s="18"/>
      <c r="I253" s="11" t="str">
        <f>LEFT(Tabel1[[#This Row],[Ruumi tüüp (TALO Tüüpruumide nimestik)]],2)</f>
        <v>21</v>
      </c>
      <c r="J253" s="22" t="s">
        <v>4</v>
      </c>
      <c r="K253" s="18" t="s">
        <v>10</v>
      </c>
      <c r="L253" s="11" t="str">
        <f>IFERROR(VLOOKUP(Tabel1[[#This Row],[Üürnik]],'Lepingu lisa'!$AW$3:$AX$22,2,FALSE),"")</f>
        <v>PALDISKI MNT _03</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t="s">
        <v>335</v>
      </c>
      <c r="B254" s="19" t="s">
        <v>363</v>
      </c>
      <c r="C254" s="18" t="s">
        <v>57</v>
      </c>
      <c r="D254" s="18" t="s">
        <v>88</v>
      </c>
      <c r="E254" s="18" t="s">
        <v>89</v>
      </c>
      <c r="F254" s="53">
        <v>30.1</v>
      </c>
      <c r="G254" s="53"/>
      <c r="H254" s="18"/>
      <c r="I254" s="11" t="str">
        <f>LEFT(Tabel1[[#This Row],[Ruumi tüüp (TALO Tüüpruumide nimestik)]],2)</f>
        <v>21</v>
      </c>
      <c r="J254" s="22" t="s">
        <v>4</v>
      </c>
      <c r="K254" s="18" t="s">
        <v>10</v>
      </c>
      <c r="L254" s="11" t="str">
        <f>IFERROR(VLOOKUP(Tabel1[[#This Row],[Üürnik]],'Lepingu lisa'!$AW$3:$AX$22,2,FALSE),"")</f>
        <v>PALDISKI MNT _03</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t="s">
        <v>335</v>
      </c>
      <c r="B255" s="19" t="s">
        <v>364</v>
      </c>
      <c r="C255" s="18" t="s">
        <v>57</v>
      </c>
      <c r="D255" s="18" t="s">
        <v>88</v>
      </c>
      <c r="E255" s="18" t="s">
        <v>89</v>
      </c>
      <c r="F255" s="53">
        <v>15.9</v>
      </c>
      <c r="G255" s="53"/>
      <c r="H255" s="18"/>
      <c r="I255" s="11" t="str">
        <f>LEFT(Tabel1[[#This Row],[Ruumi tüüp (TALO Tüüpruumide nimestik)]],2)</f>
        <v>21</v>
      </c>
      <c r="J255" s="22" t="s">
        <v>4</v>
      </c>
      <c r="K255" s="18" t="s">
        <v>10</v>
      </c>
      <c r="L255" s="11" t="str">
        <f>IFERROR(VLOOKUP(Tabel1[[#This Row],[Üürnik]],'Lepingu lisa'!$AW$3:$AX$22,2,FALSE),"")</f>
        <v>PALDISKI MNT _03</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t="s">
        <v>335</v>
      </c>
      <c r="B256" s="19" t="s">
        <v>365</v>
      </c>
      <c r="C256" s="18" t="s">
        <v>57</v>
      </c>
      <c r="D256" s="18" t="s">
        <v>88</v>
      </c>
      <c r="E256" s="18" t="s">
        <v>89</v>
      </c>
      <c r="F256" s="53">
        <v>15.8</v>
      </c>
      <c r="G256" s="53"/>
      <c r="H256" s="18"/>
      <c r="I256" s="11" t="str">
        <f>LEFT(Tabel1[[#This Row],[Ruumi tüüp (TALO Tüüpruumide nimestik)]],2)</f>
        <v>21</v>
      </c>
      <c r="J256" s="22" t="s">
        <v>4</v>
      </c>
      <c r="K256" s="18" t="s">
        <v>10</v>
      </c>
      <c r="L256" s="11" t="str">
        <f>IFERROR(VLOOKUP(Tabel1[[#This Row],[Üürnik]],'Lepingu lisa'!$AW$3:$AX$22,2,FALSE),"")</f>
        <v>PALDISKI MNT _03</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t="s">
        <v>335</v>
      </c>
      <c r="B257" s="19" t="s">
        <v>366</v>
      </c>
      <c r="C257" s="18" t="s">
        <v>57</v>
      </c>
      <c r="D257" s="18" t="s">
        <v>88</v>
      </c>
      <c r="E257" s="18" t="s">
        <v>89</v>
      </c>
      <c r="F257" s="53">
        <v>11.7</v>
      </c>
      <c r="G257" s="53"/>
      <c r="H257" s="18"/>
      <c r="I257" s="11" t="str">
        <f>LEFT(Tabel1[[#This Row],[Ruumi tüüp (TALO Tüüpruumide nimestik)]],2)</f>
        <v>21</v>
      </c>
      <c r="J257" s="22" t="s">
        <v>4</v>
      </c>
      <c r="K257" s="18" t="s">
        <v>10</v>
      </c>
      <c r="L257" s="11" t="str">
        <f>IFERROR(VLOOKUP(Tabel1[[#This Row],[Üürnik]],'Lepingu lisa'!$AW$3:$AX$22,2,FALSE),"")</f>
        <v>PALDISKI MNT _03</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t="s">
        <v>335</v>
      </c>
      <c r="B258" s="19" t="s">
        <v>367</v>
      </c>
      <c r="C258" s="18" t="s">
        <v>57</v>
      </c>
      <c r="D258" s="18" t="s">
        <v>88</v>
      </c>
      <c r="E258" s="18" t="s">
        <v>89</v>
      </c>
      <c r="F258" s="53">
        <v>16.600000000000001</v>
      </c>
      <c r="G258" s="53"/>
      <c r="H258" s="18"/>
      <c r="I258" s="11" t="str">
        <f>LEFT(Tabel1[[#This Row],[Ruumi tüüp (TALO Tüüpruumide nimestik)]],2)</f>
        <v>21</v>
      </c>
      <c r="J258" s="22" t="s">
        <v>4</v>
      </c>
      <c r="K258" s="18" t="s">
        <v>10</v>
      </c>
      <c r="L258" s="11" t="str">
        <f>IFERROR(VLOOKUP(Tabel1[[#This Row],[Üürnik]],'Lepingu lisa'!$AW$3:$AX$22,2,FALSE),"")</f>
        <v>PALDISKI MNT _03</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t="s">
        <v>335</v>
      </c>
      <c r="B259" s="19" t="s">
        <v>368</v>
      </c>
      <c r="C259" s="18" t="s">
        <v>57</v>
      </c>
      <c r="D259" s="18" t="s">
        <v>88</v>
      </c>
      <c r="E259" s="18" t="s">
        <v>89</v>
      </c>
      <c r="F259" s="53">
        <v>18.7</v>
      </c>
      <c r="G259" s="53"/>
      <c r="H259" s="18"/>
      <c r="I259" s="11" t="str">
        <f>LEFT(Tabel1[[#This Row],[Ruumi tüüp (TALO Tüüpruumide nimestik)]],2)</f>
        <v>21</v>
      </c>
      <c r="J259" s="22" t="s">
        <v>4</v>
      </c>
      <c r="K259" s="18" t="s">
        <v>10</v>
      </c>
      <c r="L259" s="11" t="str">
        <f>IFERROR(VLOOKUP(Tabel1[[#This Row],[Üürnik]],'Lepingu lisa'!$AW$3:$AX$22,2,FALSE),"")</f>
        <v>PALDISKI MNT _03</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t="s">
        <v>335</v>
      </c>
      <c r="B260" s="19" t="s">
        <v>369</v>
      </c>
      <c r="C260" s="18" t="s">
        <v>57</v>
      </c>
      <c r="D260" s="18" t="s">
        <v>88</v>
      </c>
      <c r="E260" s="18" t="s">
        <v>89</v>
      </c>
      <c r="F260" s="53">
        <v>11.7</v>
      </c>
      <c r="G260" s="53"/>
      <c r="H260" s="18"/>
      <c r="I260" s="11" t="str">
        <f>LEFT(Tabel1[[#This Row],[Ruumi tüüp (TALO Tüüpruumide nimestik)]],2)</f>
        <v>21</v>
      </c>
      <c r="J260" s="22" t="s">
        <v>4</v>
      </c>
      <c r="K260" s="18" t="s">
        <v>10</v>
      </c>
      <c r="L260" s="11" t="str">
        <f>IFERROR(VLOOKUP(Tabel1[[#This Row],[Üürnik]],'Lepingu lisa'!$AW$3:$AX$22,2,FALSE),"")</f>
        <v>PALDISKI MNT _03</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t="s">
        <v>335</v>
      </c>
      <c r="B261" s="19" t="s">
        <v>370</v>
      </c>
      <c r="C261" s="18" t="s">
        <v>57</v>
      </c>
      <c r="D261" s="18" t="s">
        <v>88</v>
      </c>
      <c r="E261" s="18" t="s">
        <v>89</v>
      </c>
      <c r="F261" s="53">
        <v>27</v>
      </c>
      <c r="G261" s="53"/>
      <c r="H261" s="18"/>
      <c r="I261" s="11" t="str">
        <f>LEFT(Tabel1[[#This Row],[Ruumi tüüp (TALO Tüüpruumide nimestik)]],2)</f>
        <v>21</v>
      </c>
      <c r="J261" s="22" t="s">
        <v>4</v>
      </c>
      <c r="K261" s="18" t="s">
        <v>10</v>
      </c>
      <c r="L261" s="11" t="str">
        <f>IFERROR(VLOOKUP(Tabel1[[#This Row],[Üürnik]],'Lepingu lisa'!$AW$3:$AX$22,2,FALSE),"")</f>
        <v>PALDISKI MNT _03</v>
      </c>
      <c r="M261" s="11" t="str">
        <f>IFERROR(VLOOKUP(Tabel1[[#This Row],[Jaotus]],Tabelid!L:M,2,FALSE),"")</f>
        <v>NONE</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t="s">
        <v>335</v>
      </c>
      <c r="B262" s="19" t="s">
        <v>371</v>
      </c>
      <c r="C262" s="18" t="s">
        <v>57</v>
      </c>
      <c r="D262" s="18" t="s">
        <v>88</v>
      </c>
      <c r="E262" s="18" t="s">
        <v>89</v>
      </c>
      <c r="F262" s="53">
        <v>10.4</v>
      </c>
      <c r="G262" s="53"/>
      <c r="H262" s="18"/>
      <c r="I262" s="11" t="str">
        <f>LEFT(Tabel1[[#This Row],[Ruumi tüüp (TALO Tüüpruumide nimestik)]],2)</f>
        <v>21</v>
      </c>
      <c r="J262" s="22" t="s">
        <v>4</v>
      </c>
      <c r="K262" s="18" t="s">
        <v>10</v>
      </c>
      <c r="L262" s="11" t="str">
        <f>IFERROR(VLOOKUP(Tabel1[[#This Row],[Üürnik]],'Lepingu lisa'!$AW$3:$AX$22,2,FALSE),"")</f>
        <v>PALDISKI MNT _03</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t="s">
        <v>335</v>
      </c>
      <c r="B263" s="19" t="s">
        <v>372</v>
      </c>
      <c r="C263" s="18" t="s">
        <v>57</v>
      </c>
      <c r="D263" s="18" t="s">
        <v>88</v>
      </c>
      <c r="E263" s="18" t="s">
        <v>89</v>
      </c>
      <c r="F263" s="53">
        <v>10.1</v>
      </c>
      <c r="G263" s="53"/>
      <c r="H263" s="18"/>
      <c r="I263" s="11" t="str">
        <f>LEFT(Tabel1[[#This Row],[Ruumi tüüp (TALO Tüüpruumide nimestik)]],2)</f>
        <v>21</v>
      </c>
      <c r="J263" s="22" t="s">
        <v>4</v>
      </c>
      <c r="K263" s="18" t="s">
        <v>10</v>
      </c>
      <c r="L263" s="11" t="str">
        <f>IFERROR(VLOOKUP(Tabel1[[#This Row],[Üürnik]],'Lepingu lisa'!$AW$3:$AX$22,2,FALSE),"")</f>
        <v>PALDISKI MNT _03</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t="s">
        <v>335</v>
      </c>
      <c r="B264" s="19" t="s">
        <v>373</v>
      </c>
      <c r="C264" s="18" t="s">
        <v>57</v>
      </c>
      <c r="D264" s="18" t="s">
        <v>88</v>
      </c>
      <c r="E264" s="18" t="s">
        <v>89</v>
      </c>
      <c r="F264" s="53">
        <v>13.5</v>
      </c>
      <c r="G264" s="53"/>
      <c r="H264" s="18"/>
      <c r="I264" s="11" t="str">
        <f>LEFT(Tabel1[[#This Row],[Ruumi tüüp (TALO Tüüpruumide nimestik)]],2)</f>
        <v>21</v>
      </c>
      <c r="J264" s="22" t="s">
        <v>4</v>
      </c>
      <c r="K264" s="18" t="s">
        <v>10</v>
      </c>
      <c r="L264" s="11" t="str">
        <f>IFERROR(VLOOKUP(Tabel1[[#This Row],[Üürnik]],'Lepingu lisa'!$AW$3:$AX$22,2,FALSE),"")</f>
        <v>PALDISKI MNT _03</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t="s">
        <v>335</v>
      </c>
      <c r="B265" s="19" t="s">
        <v>374</v>
      </c>
      <c r="C265" s="18" t="s">
        <v>57</v>
      </c>
      <c r="D265" s="18" t="s">
        <v>88</v>
      </c>
      <c r="E265" s="18" t="s">
        <v>89</v>
      </c>
      <c r="F265" s="53">
        <v>15.9</v>
      </c>
      <c r="G265" s="53"/>
      <c r="H265" s="18"/>
      <c r="I265" s="11" t="str">
        <f>LEFT(Tabel1[[#This Row],[Ruumi tüüp (TALO Tüüpruumide nimestik)]],2)</f>
        <v>21</v>
      </c>
      <c r="J265" s="22" t="s">
        <v>4</v>
      </c>
      <c r="K265" s="18" t="s">
        <v>10</v>
      </c>
      <c r="L265" s="11" t="str">
        <f>IFERROR(VLOOKUP(Tabel1[[#This Row],[Üürnik]],'Lepingu lisa'!$AW$3:$AX$22,2,FALSE),"")</f>
        <v>PALDISKI MNT _03</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t="s">
        <v>335</v>
      </c>
      <c r="B266" s="19" t="s">
        <v>375</v>
      </c>
      <c r="C266" s="18" t="s">
        <v>57</v>
      </c>
      <c r="D266" s="18" t="s">
        <v>92</v>
      </c>
      <c r="E266" s="18" t="s">
        <v>93</v>
      </c>
      <c r="F266" s="53">
        <v>10.6</v>
      </c>
      <c r="G266" s="53"/>
      <c r="H266" s="18"/>
      <c r="I266" s="11" t="str">
        <f>LEFT(Tabel1[[#This Row],[Ruumi tüüp (TALO Tüüpruumide nimestik)]],2)</f>
        <v>59</v>
      </c>
      <c r="J266" s="22" t="s">
        <v>4</v>
      </c>
      <c r="K266" s="18" t="s">
        <v>10</v>
      </c>
      <c r="L266" s="11" t="str">
        <f>IFERROR(VLOOKUP(Tabel1[[#This Row],[Üürnik]],'Lepingu lisa'!$AW$3:$AX$22,2,FALSE),"")</f>
        <v>PALDISKI MNT _03</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t="s">
        <v>335</v>
      </c>
      <c r="B267" s="19" t="s">
        <v>376</v>
      </c>
      <c r="C267" s="18" t="s">
        <v>57</v>
      </c>
      <c r="D267" s="18" t="s">
        <v>92</v>
      </c>
      <c r="E267" s="18" t="s">
        <v>93</v>
      </c>
      <c r="F267" s="53">
        <v>10.6</v>
      </c>
      <c r="G267" s="53"/>
      <c r="H267" s="18"/>
      <c r="I267" s="11" t="str">
        <f>LEFT(Tabel1[[#This Row],[Ruumi tüüp (TALO Tüüpruumide nimestik)]],2)</f>
        <v>59</v>
      </c>
      <c r="J267" s="22" t="s">
        <v>4</v>
      </c>
      <c r="K267" s="18" t="s">
        <v>10</v>
      </c>
      <c r="L267" s="11" t="str">
        <f>IFERROR(VLOOKUP(Tabel1[[#This Row],[Üürnik]],'Lepingu lisa'!$AW$3:$AX$22,2,FALSE),"")</f>
        <v>PALDISKI MNT _03</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t="s">
        <v>335</v>
      </c>
      <c r="B268" s="19" t="s">
        <v>377</v>
      </c>
      <c r="C268" s="18" t="s">
        <v>57</v>
      </c>
      <c r="D268" s="18" t="s">
        <v>130</v>
      </c>
      <c r="E268" s="18" t="s">
        <v>89</v>
      </c>
      <c r="F268" s="53">
        <v>30.7</v>
      </c>
      <c r="G268" s="53"/>
      <c r="H268" s="18"/>
      <c r="I268" s="11" t="str">
        <f>LEFT(Tabel1[[#This Row],[Ruumi tüüp (TALO Tüüpruumide nimestik)]],2)</f>
        <v>21</v>
      </c>
      <c r="J268" s="22" t="s">
        <v>4</v>
      </c>
      <c r="K268" s="18" t="s">
        <v>10</v>
      </c>
      <c r="L268" s="11" t="str">
        <f>IFERROR(VLOOKUP(Tabel1[[#This Row],[Üürnik]],'Lepingu lisa'!$AW$3:$AX$22,2,FALSE),"")</f>
        <v>PALDISKI MNT _03</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t="s">
        <v>335</v>
      </c>
      <c r="B269" s="19" t="s">
        <v>378</v>
      </c>
      <c r="C269" s="18" t="s">
        <v>57</v>
      </c>
      <c r="D269" s="18" t="s">
        <v>121</v>
      </c>
      <c r="E269" s="18" t="s">
        <v>122</v>
      </c>
      <c r="F269" s="53">
        <v>3</v>
      </c>
      <c r="G269" s="53"/>
      <c r="H269" s="18"/>
      <c r="I269" s="11" t="str">
        <f>LEFT(Tabel1[[#This Row],[Ruumi tüüp (TALO Tüüpruumide nimestik)]],2)</f>
        <v>73</v>
      </c>
      <c r="J269" s="22" t="s">
        <v>4</v>
      </c>
      <c r="K269" s="18" t="s">
        <v>10</v>
      </c>
      <c r="L269" s="11" t="str">
        <f>IFERROR(VLOOKUP(Tabel1[[#This Row],[Üürnik]],'Lepingu lisa'!$AW$3:$AX$22,2,FALSE),"")</f>
        <v>PALDISKI MNT _03</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t="s">
        <v>335</v>
      </c>
      <c r="B270" s="19" t="s">
        <v>379</v>
      </c>
      <c r="C270" s="18" t="s">
        <v>57</v>
      </c>
      <c r="D270" s="18" t="s">
        <v>74</v>
      </c>
      <c r="E270" s="18" t="s">
        <v>75</v>
      </c>
      <c r="F270" s="53">
        <v>134.30000000000001</v>
      </c>
      <c r="G270" s="53"/>
      <c r="H270" s="18"/>
      <c r="I270" s="11" t="str">
        <f>LEFT(Tabel1[[#This Row],[Ruumi tüüp (TALO Tüüpruumide nimestik)]],2)</f>
        <v>91</v>
      </c>
      <c r="J270" s="22" t="s">
        <v>4</v>
      </c>
      <c r="K270" s="18" t="s">
        <v>10</v>
      </c>
      <c r="L270" s="11" t="str">
        <f>IFERROR(VLOOKUP(Tabel1[[#This Row],[Üürnik]],'Lepingu lisa'!$AW$3:$AX$22,2,FALSE),"")</f>
        <v>PALDISKI MNT _03</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t="s">
        <v>335</v>
      </c>
      <c r="B271" s="19" t="s">
        <v>380</v>
      </c>
      <c r="C271" s="18" t="s">
        <v>57</v>
      </c>
      <c r="D271" s="18" t="s">
        <v>207</v>
      </c>
      <c r="E271" s="18" t="s">
        <v>208</v>
      </c>
      <c r="F271" s="53">
        <v>34.9</v>
      </c>
      <c r="G271" s="53"/>
      <c r="H271" s="18"/>
      <c r="I271" s="11" t="str">
        <f>LEFT(Tabel1[[#This Row],[Ruumi tüüp (TALO Tüüpruumide nimestik)]],2)</f>
        <v>48</v>
      </c>
      <c r="J271" s="22" t="s">
        <v>4</v>
      </c>
      <c r="K271" s="18" t="s">
        <v>10</v>
      </c>
      <c r="L271" s="11" t="str">
        <f>IFERROR(VLOOKUP(Tabel1[[#This Row],[Üürnik]],'Lepingu lisa'!$AW$3:$AX$22,2,FALSE),"")</f>
        <v>PALDISKI MNT _03</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t="s">
        <v>335</v>
      </c>
      <c r="B272" s="19" t="s">
        <v>381</v>
      </c>
      <c r="C272" s="18" t="s">
        <v>57</v>
      </c>
      <c r="D272" s="18" t="s">
        <v>92</v>
      </c>
      <c r="E272" s="18" t="s">
        <v>93</v>
      </c>
      <c r="F272" s="53">
        <v>10.199999999999999</v>
      </c>
      <c r="G272" s="53"/>
      <c r="H272" s="18"/>
      <c r="I272" s="11" t="str">
        <f>LEFT(Tabel1[[#This Row],[Ruumi tüüp (TALO Tüüpruumide nimestik)]],2)</f>
        <v>59</v>
      </c>
      <c r="J272" s="22" t="s">
        <v>4</v>
      </c>
      <c r="K272" s="18" t="s">
        <v>10</v>
      </c>
      <c r="L272" s="11" t="str">
        <f>IFERROR(VLOOKUP(Tabel1[[#This Row],[Üürnik]],'Lepingu lisa'!$AW$3:$AX$22,2,FALSE),"")</f>
        <v>PALDISKI MNT _03</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t="s">
        <v>335</v>
      </c>
      <c r="B273" s="19" t="s">
        <v>382</v>
      </c>
      <c r="C273" s="18" t="s">
        <v>57</v>
      </c>
      <c r="D273" s="18" t="s">
        <v>383</v>
      </c>
      <c r="E273" s="18" t="s">
        <v>319</v>
      </c>
      <c r="F273" s="53">
        <v>6</v>
      </c>
      <c r="G273" s="53"/>
      <c r="H273" s="18"/>
      <c r="I273" s="11" t="str">
        <f>LEFT(Tabel1[[#This Row],[Ruumi tüüp (TALO Tüüpruumide nimestik)]],2)</f>
        <v>23</v>
      </c>
      <c r="J273" s="22" t="s">
        <v>4</v>
      </c>
      <c r="K273" s="18" t="s">
        <v>10</v>
      </c>
      <c r="L273" s="11" t="str">
        <f>IFERROR(VLOOKUP(Tabel1[[#This Row],[Üürnik]],'Lepingu lisa'!$AW$3:$AX$22,2,FALSE),"")</f>
        <v>PALDISKI MNT _03</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t="s">
        <v>335</v>
      </c>
      <c r="B274" s="19" t="s">
        <v>384</v>
      </c>
      <c r="C274" s="18" t="s">
        <v>57</v>
      </c>
      <c r="D274" s="18" t="s">
        <v>140</v>
      </c>
      <c r="E274" s="18" t="s">
        <v>141</v>
      </c>
      <c r="F274" s="53">
        <v>3.7</v>
      </c>
      <c r="G274" s="53"/>
      <c r="H274" s="18"/>
      <c r="I274" s="11" t="str">
        <f>LEFT(Tabel1[[#This Row],[Ruumi tüüp (TALO Tüüpruumide nimestik)]],2)</f>
        <v>86</v>
      </c>
      <c r="J274" s="22" t="s">
        <v>4</v>
      </c>
      <c r="K274" s="18" t="s">
        <v>10</v>
      </c>
      <c r="L274" s="11" t="str">
        <f>IFERROR(VLOOKUP(Tabel1[[#This Row],[Üürnik]],'Lepingu lisa'!$AW$3:$AX$22,2,FALSE),"")</f>
        <v>PALDISKI MNT _03</v>
      </c>
      <c r="M274" s="11" t="str">
        <f>IFERROR(VLOOKUP(Tabel1[[#This Row],[Jaotus]],Tabelid!L:M,2,FALSE),"")</f>
        <v>NONE</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t="s">
        <v>335</v>
      </c>
      <c r="B275" s="19" t="s">
        <v>385</v>
      </c>
      <c r="C275" s="18" t="s">
        <v>57</v>
      </c>
      <c r="D275" s="18" t="s">
        <v>121</v>
      </c>
      <c r="E275" s="18" t="s">
        <v>122</v>
      </c>
      <c r="F275" s="53">
        <v>2.5</v>
      </c>
      <c r="G275" s="53"/>
      <c r="H275" s="18"/>
      <c r="I275" s="11" t="str">
        <f>LEFT(Tabel1[[#This Row],[Ruumi tüüp (TALO Tüüpruumide nimestik)]],2)</f>
        <v>73</v>
      </c>
      <c r="J275" s="22" t="s">
        <v>4</v>
      </c>
      <c r="K275" s="18" t="s">
        <v>10</v>
      </c>
      <c r="L275" s="11" t="str">
        <f>IFERROR(VLOOKUP(Tabel1[[#This Row],[Üürnik]],'Lepingu lisa'!$AW$3:$AX$22,2,FALSE),"")</f>
        <v>PALDISKI MNT _03</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t="s">
        <v>335</v>
      </c>
      <c r="B276" s="19" t="s">
        <v>386</v>
      </c>
      <c r="C276" s="18" t="s">
        <v>57</v>
      </c>
      <c r="D276" s="18" t="s">
        <v>95</v>
      </c>
      <c r="E276" s="18" t="s">
        <v>75</v>
      </c>
      <c r="F276" s="53">
        <v>154.30000000000001</v>
      </c>
      <c r="G276" s="53"/>
      <c r="H276" s="18"/>
      <c r="I276" s="11" t="str">
        <f>LEFT(Tabel1[[#This Row],[Ruumi tüüp (TALO Tüüpruumide nimestik)]],2)</f>
        <v>91</v>
      </c>
      <c r="J276" s="22" t="s">
        <v>4</v>
      </c>
      <c r="K276" s="18" t="s">
        <v>10</v>
      </c>
      <c r="L276" s="11" t="str">
        <f>IFERROR(VLOOKUP(Tabel1[[#This Row],[Üürnik]],'Lepingu lisa'!$AW$3:$AX$22,2,FALSE),"")</f>
        <v>PALDISKI MNT _03</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t="s">
        <v>335</v>
      </c>
      <c r="B277" s="19" t="s">
        <v>387</v>
      </c>
      <c r="C277" s="18" t="s">
        <v>57</v>
      </c>
      <c r="D277" s="18" t="s">
        <v>130</v>
      </c>
      <c r="E277" s="18" t="s">
        <v>89</v>
      </c>
      <c r="F277" s="53">
        <v>20.9</v>
      </c>
      <c r="G277" s="53"/>
      <c r="H277" s="18"/>
      <c r="I277" s="11" t="str">
        <f>LEFT(Tabel1[[#This Row],[Ruumi tüüp (TALO Tüüpruumide nimestik)]],2)</f>
        <v>21</v>
      </c>
      <c r="J277" s="22" t="s">
        <v>4</v>
      </c>
      <c r="K277" s="18" t="s">
        <v>10</v>
      </c>
      <c r="L277" s="11" t="str">
        <f>IFERROR(VLOOKUP(Tabel1[[#This Row],[Üürnik]],'Lepingu lisa'!$AW$3:$AX$22,2,FALSE),"")</f>
        <v>PALDISKI MNT _03</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t="s">
        <v>335</v>
      </c>
      <c r="B278" s="19" t="s">
        <v>388</v>
      </c>
      <c r="C278" s="18" t="s">
        <v>77</v>
      </c>
      <c r="D278" s="18" t="s">
        <v>160</v>
      </c>
      <c r="E278" s="18" t="s">
        <v>79</v>
      </c>
      <c r="F278" s="53">
        <v>3.8</v>
      </c>
      <c r="G278" s="53"/>
      <c r="H278" s="18"/>
      <c r="I278" s="11" t="str">
        <f>LEFT(Tabel1[[#This Row],[Ruumi tüüp (TALO Tüüpruumide nimestik)]],2)</f>
        <v>92</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t="s">
        <v>335</v>
      </c>
      <c r="B279" s="19" t="s">
        <v>389</v>
      </c>
      <c r="C279" s="18" t="s">
        <v>77</v>
      </c>
      <c r="D279" s="18" t="s">
        <v>160</v>
      </c>
      <c r="E279" s="18" t="s">
        <v>79</v>
      </c>
      <c r="F279" s="53">
        <v>3.8</v>
      </c>
      <c r="G279" s="53"/>
      <c r="H279" s="18"/>
      <c r="I279" s="11" t="str">
        <f>LEFT(Tabel1[[#This Row],[Ruumi tüüp (TALO Tüüpruumide nimestik)]],2)</f>
        <v>92</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t="s">
        <v>335</v>
      </c>
      <c r="B280" s="19" t="s">
        <v>390</v>
      </c>
      <c r="C280" s="18" t="s">
        <v>77</v>
      </c>
      <c r="D280" s="18" t="s">
        <v>113</v>
      </c>
      <c r="E280" s="18" t="s">
        <v>79</v>
      </c>
      <c r="F280" s="53">
        <v>0.7</v>
      </c>
      <c r="G280" s="53"/>
      <c r="H280" s="18"/>
      <c r="I280" s="11" t="str">
        <f>LEFT(Tabel1[[#This Row],[Ruumi tüüp (TALO Tüüpruumide nimestik)]],2)</f>
        <v>92</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t="s">
        <v>335</v>
      </c>
      <c r="B281" s="19" t="s">
        <v>391</v>
      </c>
      <c r="C281" s="18" t="s">
        <v>77</v>
      </c>
      <c r="D281" s="18" t="s">
        <v>113</v>
      </c>
      <c r="E281" s="18" t="s">
        <v>79</v>
      </c>
      <c r="F281" s="53">
        <v>5.6</v>
      </c>
      <c r="G281" s="53"/>
      <c r="H281" s="18"/>
      <c r="I281" s="11" t="str">
        <f>LEFT(Tabel1[[#This Row],[Ruumi tüüp (TALO Tüüpruumide nimestik)]],2)</f>
        <v>92</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t="s">
        <v>335</v>
      </c>
      <c r="B282" s="19" t="s">
        <v>392</v>
      </c>
      <c r="C282" s="18" t="s">
        <v>77</v>
      </c>
      <c r="D282" s="18" t="s">
        <v>113</v>
      </c>
      <c r="E282" s="18" t="s">
        <v>79</v>
      </c>
      <c r="F282" s="53">
        <v>3.2</v>
      </c>
      <c r="G282" s="53"/>
      <c r="H282" s="18"/>
      <c r="I282" s="11" t="str">
        <f>LEFT(Tabel1[[#This Row],[Ruumi tüüp (TALO Tüüpruumide nimestik)]],2)</f>
        <v>92</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t="s">
        <v>335</v>
      </c>
      <c r="B283" s="19" t="s">
        <v>393</v>
      </c>
      <c r="C283" s="18" t="s">
        <v>77</v>
      </c>
      <c r="D283" s="18" t="s">
        <v>113</v>
      </c>
      <c r="E283" s="18" t="s">
        <v>79</v>
      </c>
      <c r="F283" s="53">
        <v>3</v>
      </c>
      <c r="G283" s="53"/>
      <c r="H283" s="18"/>
      <c r="I283" s="11" t="str">
        <f>LEFT(Tabel1[[#This Row],[Ruumi tüüp (TALO Tüüpruumide nimestik)]],2)</f>
        <v>92</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t="s">
        <v>335</v>
      </c>
      <c r="B284" s="19" t="s">
        <v>394</v>
      </c>
      <c r="C284" s="18" t="s">
        <v>77</v>
      </c>
      <c r="D284" s="18" t="s">
        <v>113</v>
      </c>
      <c r="E284" s="18" t="s">
        <v>79</v>
      </c>
      <c r="F284" s="53">
        <v>1</v>
      </c>
      <c r="G284" s="53"/>
      <c r="H284" s="18"/>
      <c r="I284" s="11" t="str">
        <f>LEFT(Tabel1[[#This Row],[Ruumi tüüp (TALO Tüüpruumide nimestik)]],2)</f>
        <v>92</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t="s">
        <v>335</v>
      </c>
      <c r="B285" s="19" t="s">
        <v>395</v>
      </c>
      <c r="C285" s="18" t="s">
        <v>70</v>
      </c>
      <c r="D285" s="18" t="s">
        <v>396</v>
      </c>
      <c r="E285" s="18" t="s">
        <v>72</v>
      </c>
      <c r="F285" s="53">
        <v>217</v>
      </c>
      <c r="G285" s="53"/>
      <c r="H285" s="18"/>
      <c r="I285" s="11" t="str">
        <f>LEFT(Tabel1[[#This Row],[Ruumi tüüp (TALO Tüüpruumide nimestik)]],2)</f>
        <v>98</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t="s">
        <v>335</v>
      </c>
      <c r="B286" s="19" t="s">
        <v>397</v>
      </c>
      <c r="C286" s="18" t="s">
        <v>70</v>
      </c>
      <c r="D286" s="18" t="s">
        <v>396</v>
      </c>
      <c r="E286" s="18" t="s">
        <v>72</v>
      </c>
      <c r="F286" s="53">
        <v>229.3</v>
      </c>
      <c r="G286" s="53"/>
      <c r="H286" s="18"/>
      <c r="I286" s="11" t="str">
        <f>LEFT(Tabel1[[#This Row],[Ruumi tüüp (TALO Tüüpruumide nimestik)]],2)</f>
        <v>98</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t="s">
        <v>18</v>
      </c>
      <c r="B287" s="19" t="s">
        <v>398</v>
      </c>
      <c r="C287" s="18" t="s">
        <v>57</v>
      </c>
      <c r="D287" s="18" t="s">
        <v>95</v>
      </c>
      <c r="E287" s="18" t="s">
        <v>75</v>
      </c>
      <c r="F287" s="53">
        <v>21.2</v>
      </c>
      <c r="G287" s="53"/>
      <c r="H287" s="18"/>
      <c r="I287" s="11" t="str">
        <f>LEFT(Tabel1[[#This Row],[Ruumi tüüp (TALO Tüüpruumide nimestik)]],2)</f>
        <v>91</v>
      </c>
      <c r="J287" s="22" t="s">
        <v>399</v>
      </c>
      <c r="K287" s="18"/>
      <c r="L287" s="11" t="str">
        <f>IFERROR(VLOOKUP(Tabel1[[#This Row],[Üürnik]],'Lepingu lisa'!$AW$3:$AX$22,2,FALSE),"")</f>
        <v/>
      </c>
      <c r="M287" s="11" t="str">
        <f>IFERROR(VLOOKUP(Tabel1[[#This Row],[Jaotus]],Tabelid!L:M,2,FALSE),"")</f>
        <v>FLOOR</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t="s">
        <v>18</v>
      </c>
      <c r="B288" s="19" t="s">
        <v>400</v>
      </c>
      <c r="C288" s="18" t="s">
        <v>77</v>
      </c>
      <c r="D288" s="18" t="s">
        <v>78</v>
      </c>
      <c r="E288" s="18" t="s">
        <v>79</v>
      </c>
      <c r="F288" s="53">
        <v>11.7</v>
      </c>
      <c r="G288" s="53"/>
      <c r="H288" s="18"/>
      <c r="I288" s="11" t="str">
        <f>LEFT(Tabel1[[#This Row],[Ruumi tüüp (TALO Tüüpruumide nimestik)]],2)</f>
        <v>92</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t="s">
        <v>18</v>
      </c>
      <c r="B289" s="19" t="s">
        <v>401</v>
      </c>
      <c r="C289" s="18" t="s">
        <v>77</v>
      </c>
      <c r="D289" s="18" t="s">
        <v>78</v>
      </c>
      <c r="E289" s="18" t="s">
        <v>79</v>
      </c>
      <c r="F289" s="53">
        <v>15.2</v>
      </c>
      <c r="G289" s="53"/>
      <c r="H289" s="18"/>
      <c r="I289" s="11" t="str">
        <f>LEFT(Tabel1[[#This Row],[Ruumi tüüp (TALO Tüüpruumide nimestik)]],2)</f>
        <v>92</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t="s">
        <v>18</v>
      </c>
      <c r="B290" s="19" t="s">
        <v>402</v>
      </c>
      <c r="C290" s="18" t="s">
        <v>77</v>
      </c>
      <c r="D290" s="18" t="s">
        <v>78</v>
      </c>
      <c r="E290" s="18" t="s">
        <v>79</v>
      </c>
      <c r="F290" s="53">
        <v>15.4</v>
      </c>
      <c r="G290" s="53"/>
      <c r="H290" s="18"/>
      <c r="I290" s="11" t="str">
        <f>LEFT(Tabel1[[#This Row],[Ruumi tüüp (TALO Tüüpruumide nimestik)]],2)</f>
        <v>92</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t="s">
        <v>18</v>
      </c>
      <c r="B291" s="19" t="s">
        <v>403</v>
      </c>
      <c r="C291" s="18" t="s">
        <v>57</v>
      </c>
      <c r="D291" s="18" t="s">
        <v>88</v>
      </c>
      <c r="E291" s="18" t="s">
        <v>89</v>
      </c>
      <c r="F291" s="53">
        <v>29.6</v>
      </c>
      <c r="G291" s="53"/>
      <c r="H291" s="18"/>
      <c r="I291" s="11" t="str">
        <f>LEFT(Tabel1[[#This Row],[Ruumi tüüp (TALO Tüüpruumide nimestik)]],2)</f>
        <v>21</v>
      </c>
      <c r="J291" s="22" t="s">
        <v>4</v>
      </c>
      <c r="K291" s="18" t="s">
        <v>10</v>
      </c>
      <c r="L291" s="11" t="str">
        <f>IFERROR(VLOOKUP(Tabel1[[#This Row],[Üürnik]],'Lepingu lisa'!$AW$3:$AX$22,2,FALSE),"")</f>
        <v>PALDISKI MNT _03</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t="s">
        <v>18</v>
      </c>
      <c r="B292" s="19" t="s">
        <v>404</v>
      </c>
      <c r="C292" s="18" t="s">
        <v>57</v>
      </c>
      <c r="D292" s="18" t="s">
        <v>88</v>
      </c>
      <c r="E292" s="18" t="s">
        <v>89</v>
      </c>
      <c r="F292" s="53">
        <v>13.8</v>
      </c>
      <c r="G292" s="53"/>
      <c r="H292" s="18"/>
      <c r="I292" s="11" t="str">
        <f>LEFT(Tabel1[[#This Row],[Ruumi tüüp (TALO Tüüpruumide nimestik)]],2)</f>
        <v>21</v>
      </c>
      <c r="J292" s="22" t="s">
        <v>4</v>
      </c>
      <c r="K292" s="18" t="s">
        <v>10</v>
      </c>
      <c r="L292" s="11" t="str">
        <f>IFERROR(VLOOKUP(Tabel1[[#This Row],[Üürnik]],'Lepingu lisa'!$AW$3:$AX$22,2,FALSE),"")</f>
        <v>PALDISKI MNT _03</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t="s">
        <v>18</v>
      </c>
      <c r="B293" s="19" t="s">
        <v>405</v>
      </c>
      <c r="C293" s="18" t="s">
        <v>57</v>
      </c>
      <c r="D293" s="18" t="s">
        <v>88</v>
      </c>
      <c r="E293" s="18" t="s">
        <v>89</v>
      </c>
      <c r="F293" s="53">
        <v>12.3</v>
      </c>
      <c r="G293" s="53"/>
      <c r="H293" s="18"/>
      <c r="I293" s="11" t="str">
        <f>LEFT(Tabel1[[#This Row],[Ruumi tüüp (TALO Tüüpruumide nimestik)]],2)</f>
        <v>21</v>
      </c>
      <c r="J293" s="22" t="s">
        <v>4</v>
      </c>
      <c r="K293" s="18" t="s">
        <v>10</v>
      </c>
      <c r="L293" s="11" t="str">
        <f>IFERROR(VLOOKUP(Tabel1[[#This Row],[Üürnik]],'Lepingu lisa'!$AW$3:$AX$22,2,FALSE),"")</f>
        <v>PALDISKI MNT _03</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t="s">
        <v>18</v>
      </c>
      <c r="B294" s="19" t="s">
        <v>406</v>
      </c>
      <c r="C294" s="18" t="s">
        <v>57</v>
      </c>
      <c r="D294" s="18" t="s">
        <v>88</v>
      </c>
      <c r="E294" s="18" t="s">
        <v>89</v>
      </c>
      <c r="F294" s="53">
        <v>10.7</v>
      </c>
      <c r="G294" s="53"/>
      <c r="H294" s="18"/>
      <c r="I294" s="11" t="str">
        <f>LEFT(Tabel1[[#This Row],[Ruumi tüüp (TALO Tüüpruumide nimestik)]],2)</f>
        <v>21</v>
      </c>
      <c r="J294" s="22" t="s">
        <v>4</v>
      </c>
      <c r="K294" s="18" t="s">
        <v>10</v>
      </c>
      <c r="L294" s="11" t="str">
        <f>IFERROR(VLOOKUP(Tabel1[[#This Row],[Üürnik]],'Lepingu lisa'!$AW$3:$AX$22,2,FALSE),"")</f>
        <v>PALDISKI MNT _03</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t="s">
        <v>18</v>
      </c>
      <c r="B295" s="19" t="s">
        <v>407</v>
      </c>
      <c r="C295" s="18" t="s">
        <v>57</v>
      </c>
      <c r="D295" s="18" t="s">
        <v>88</v>
      </c>
      <c r="E295" s="18" t="s">
        <v>89</v>
      </c>
      <c r="F295" s="53">
        <v>18.100000000000001</v>
      </c>
      <c r="G295" s="53"/>
      <c r="H295" s="18"/>
      <c r="I295" s="11" t="str">
        <f>LEFT(Tabel1[[#This Row],[Ruumi tüüp (TALO Tüüpruumide nimestik)]],2)</f>
        <v>21</v>
      </c>
      <c r="J295" s="22" t="s">
        <v>4</v>
      </c>
      <c r="K295" s="18" t="s">
        <v>10</v>
      </c>
      <c r="L295" s="11" t="str">
        <f>IFERROR(VLOOKUP(Tabel1[[#This Row],[Üürnik]],'Lepingu lisa'!$AW$3:$AX$22,2,FALSE),"")</f>
        <v>PALDISKI MNT _03</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t="s">
        <v>18</v>
      </c>
      <c r="B296" s="19" t="s">
        <v>408</v>
      </c>
      <c r="C296" s="18" t="s">
        <v>57</v>
      </c>
      <c r="D296" s="18" t="s">
        <v>88</v>
      </c>
      <c r="E296" s="18" t="s">
        <v>89</v>
      </c>
      <c r="F296" s="53">
        <v>10.4</v>
      </c>
      <c r="G296" s="53"/>
      <c r="H296" s="18"/>
      <c r="I296" s="11" t="str">
        <f>LEFT(Tabel1[[#This Row],[Ruumi tüüp (TALO Tüüpruumide nimestik)]],2)</f>
        <v>21</v>
      </c>
      <c r="J296" s="22" t="s">
        <v>4</v>
      </c>
      <c r="K296" s="18" t="s">
        <v>10</v>
      </c>
      <c r="L296" s="11" t="str">
        <f>IFERROR(VLOOKUP(Tabel1[[#This Row],[Üürnik]],'Lepingu lisa'!$AW$3:$AX$22,2,FALSE),"")</f>
        <v>PALDISKI MNT _03</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t="s">
        <v>18</v>
      </c>
      <c r="B297" s="19" t="s">
        <v>409</v>
      </c>
      <c r="C297" s="18" t="s">
        <v>57</v>
      </c>
      <c r="D297" s="18" t="s">
        <v>88</v>
      </c>
      <c r="E297" s="18" t="s">
        <v>89</v>
      </c>
      <c r="F297" s="53">
        <v>15.3</v>
      </c>
      <c r="G297" s="53"/>
      <c r="H297" s="18"/>
      <c r="I297" s="11" t="str">
        <f>LEFT(Tabel1[[#This Row],[Ruumi tüüp (TALO Tüüpruumide nimestik)]],2)</f>
        <v>21</v>
      </c>
      <c r="J297" s="22" t="s">
        <v>4</v>
      </c>
      <c r="K297" s="18" t="s">
        <v>10</v>
      </c>
      <c r="L297" s="11" t="str">
        <f>IFERROR(VLOOKUP(Tabel1[[#This Row],[Üürnik]],'Lepingu lisa'!$AW$3:$AX$22,2,FALSE),"")</f>
        <v>PALDISKI MNT _03</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t="s">
        <v>18</v>
      </c>
      <c r="B298" s="19" t="s">
        <v>410</v>
      </c>
      <c r="C298" s="18" t="s">
        <v>57</v>
      </c>
      <c r="D298" s="18" t="s">
        <v>88</v>
      </c>
      <c r="E298" s="18" t="s">
        <v>89</v>
      </c>
      <c r="F298" s="53">
        <v>13</v>
      </c>
      <c r="G298" s="53"/>
      <c r="H298" s="18"/>
      <c r="I298" s="11" t="str">
        <f>LEFT(Tabel1[[#This Row],[Ruumi tüüp (TALO Tüüpruumide nimestik)]],2)</f>
        <v>21</v>
      </c>
      <c r="J298" s="22" t="s">
        <v>4</v>
      </c>
      <c r="K298" s="18" t="s">
        <v>10</v>
      </c>
      <c r="L298" s="11" t="str">
        <f>IFERROR(VLOOKUP(Tabel1[[#This Row],[Üürnik]],'Lepingu lisa'!$AW$3:$AX$22,2,FALSE),"")</f>
        <v>PALDISKI MNT _03</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t="s">
        <v>18</v>
      </c>
      <c r="B299" s="19" t="s">
        <v>411</v>
      </c>
      <c r="C299" s="18" t="s">
        <v>57</v>
      </c>
      <c r="D299" s="18" t="s">
        <v>88</v>
      </c>
      <c r="E299" s="18" t="s">
        <v>89</v>
      </c>
      <c r="F299" s="53">
        <v>15.3</v>
      </c>
      <c r="G299" s="53"/>
      <c r="H299" s="18"/>
      <c r="I299" s="11" t="str">
        <f>LEFT(Tabel1[[#This Row],[Ruumi tüüp (TALO Tüüpruumide nimestik)]],2)</f>
        <v>21</v>
      </c>
      <c r="J299" s="22" t="s">
        <v>4</v>
      </c>
      <c r="K299" s="18" t="s">
        <v>10</v>
      </c>
      <c r="L299" s="11" t="str">
        <f>IFERROR(VLOOKUP(Tabel1[[#This Row],[Üürnik]],'Lepingu lisa'!$AW$3:$AX$22,2,FALSE),"")</f>
        <v>PALDISKI MNT _03</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t="s">
        <v>18</v>
      </c>
      <c r="B300" s="19" t="s">
        <v>412</v>
      </c>
      <c r="C300" s="18" t="s">
        <v>57</v>
      </c>
      <c r="D300" s="18" t="s">
        <v>88</v>
      </c>
      <c r="E300" s="18" t="s">
        <v>89</v>
      </c>
      <c r="F300" s="53">
        <v>9.6</v>
      </c>
      <c r="G300" s="53"/>
      <c r="H300" s="18"/>
      <c r="I300" s="11" t="str">
        <f>LEFT(Tabel1[[#This Row],[Ruumi tüüp (TALO Tüüpruumide nimestik)]],2)</f>
        <v>21</v>
      </c>
      <c r="J300" s="22" t="s">
        <v>4</v>
      </c>
      <c r="K300" s="18" t="s">
        <v>10</v>
      </c>
      <c r="L300" s="11" t="str">
        <f>IFERROR(VLOOKUP(Tabel1[[#This Row],[Üürnik]],'Lepingu lisa'!$AW$3:$AX$22,2,FALSE),"")</f>
        <v>PALDISKI MNT _03</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t="s">
        <v>18</v>
      </c>
      <c r="B301" s="19" t="s">
        <v>413</v>
      </c>
      <c r="C301" s="18" t="s">
        <v>61</v>
      </c>
      <c r="D301" s="18" t="s">
        <v>104</v>
      </c>
      <c r="E301" s="18" t="s">
        <v>105</v>
      </c>
      <c r="F301" s="53">
        <v>4.7</v>
      </c>
      <c r="G301" s="53"/>
      <c r="H301" s="18"/>
      <c r="I301" s="11" t="str">
        <f>LEFT(Tabel1[[#This Row],[Ruumi tüüp (TALO Tüüpruumide nimestik)]],2)</f>
        <v>97</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t="s">
        <v>18</v>
      </c>
      <c r="B302" s="19" t="s">
        <v>414</v>
      </c>
      <c r="C302" s="18" t="s">
        <v>57</v>
      </c>
      <c r="D302" s="18" t="s">
        <v>121</v>
      </c>
      <c r="E302" s="18" t="s">
        <v>122</v>
      </c>
      <c r="F302" s="53">
        <v>4.5999999999999996</v>
      </c>
      <c r="G302" s="53"/>
      <c r="H302" s="18"/>
      <c r="I302" s="11" t="str">
        <f>LEFT(Tabel1[[#This Row],[Ruumi tüüp (TALO Tüüpruumide nimestik)]],2)</f>
        <v>73</v>
      </c>
      <c r="J302" s="22" t="s">
        <v>4</v>
      </c>
      <c r="K302" s="18" t="s">
        <v>10</v>
      </c>
      <c r="L302" s="11" t="str">
        <f>IFERROR(VLOOKUP(Tabel1[[#This Row],[Üürnik]],'Lepingu lisa'!$AW$3:$AX$22,2,FALSE),"")</f>
        <v>PALDISKI MNT _03</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t="s">
        <v>18</v>
      </c>
      <c r="B303" s="19" t="s">
        <v>415</v>
      </c>
      <c r="C303" s="18" t="s">
        <v>57</v>
      </c>
      <c r="D303" s="18" t="s">
        <v>88</v>
      </c>
      <c r="E303" s="18" t="s">
        <v>89</v>
      </c>
      <c r="F303" s="53">
        <v>15.5</v>
      </c>
      <c r="G303" s="53"/>
      <c r="H303" s="18"/>
      <c r="I303" s="11" t="str">
        <f>LEFT(Tabel1[[#This Row],[Ruumi tüüp (TALO Tüüpruumide nimestik)]],2)</f>
        <v>21</v>
      </c>
      <c r="J303" s="22" t="s">
        <v>4</v>
      </c>
      <c r="K303" s="18" t="s">
        <v>10</v>
      </c>
      <c r="L303" s="11" t="str">
        <f>IFERROR(VLOOKUP(Tabel1[[#This Row],[Üürnik]],'Lepingu lisa'!$AW$3:$AX$22,2,FALSE),"")</f>
        <v>PALDISKI MNT _03</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t="s">
        <v>18</v>
      </c>
      <c r="B304" s="19" t="s">
        <v>416</v>
      </c>
      <c r="C304" s="18" t="s">
        <v>57</v>
      </c>
      <c r="D304" s="18" t="s">
        <v>88</v>
      </c>
      <c r="E304" s="18" t="s">
        <v>89</v>
      </c>
      <c r="F304" s="53">
        <v>15.4</v>
      </c>
      <c r="G304" s="53"/>
      <c r="H304" s="18"/>
      <c r="I304" s="11" t="str">
        <f>LEFT(Tabel1[[#This Row],[Ruumi tüüp (TALO Tüüpruumide nimestik)]],2)</f>
        <v>21</v>
      </c>
      <c r="J304" s="22" t="s">
        <v>4</v>
      </c>
      <c r="K304" s="18" t="s">
        <v>10</v>
      </c>
      <c r="L304" s="11" t="str">
        <f>IFERROR(VLOOKUP(Tabel1[[#This Row],[Üürnik]],'Lepingu lisa'!$AW$3:$AX$22,2,FALSE),"")</f>
        <v>PALDISKI MNT _03</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t="s">
        <v>18</v>
      </c>
      <c r="B305" s="19" t="s">
        <v>417</v>
      </c>
      <c r="C305" s="18" t="s">
        <v>57</v>
      </c>
      <c r="D305" s="18" t="s">
        <v>88</v>
      </c>
      <c r="E305" s="18" t="s">
        <v>89</v>
      </c>
      <c r="F305" s="53">
        <v>39.799999999999997</v>
      </c>
      <c r="G305" s="53"/>
      <c r="H305" s="18"/>
      <c r="I305" s="11" t="str">
        <f>LEFT(Tabel1[[#This Row],[Ruumi tüüp (TALO Tüüpruumide nimestik)]],2)</f>
        <v>21</v>
      </c>
      <c r="J305" s="22" t="s">
        <v>4</v>
      </c>
      <c r="K305" s="18" t="s">
        <v>10</v>
      </c>
      <c r="L305" s="11" t="str">
        <f>IFERROR(VLOOKUP(Tabel1[[#This Row],[Üürnik]],'Lepingu lisa'!$AW$3:$AX$22,2,FALSE),"")</f>
        <v>PALDISKI MNT _03</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t="s">
        <v>18</v>
      </c>
      <c r="B306" s="19" t="s">
        <v>418</v>
      </c>
      <c r="C306" s="18" t="s">
        <v>57</v>
      </c>
      <c r="D306" s="18" t="s">
        <v>88</v>
      </c>
      <c r="E306" s="18" t="s">
        <v>89</v>
      </c>
      <c r="F306" s="53">
        <v>15.9</v>
      </c>
      <c r="G306" s="53"/>
      <c r="H306" s="18"/>
      <c r="I306" s="11" t="str">
        <f>LEFT(Tabel1[[#This Row],[Ruumi tüüp (TALO Tüüpruumide nimestik)]],2)</f>
        <v>21</v>
      </c>
      <c r="J306" s="22" t="s">
        <v>4</v>
      </c>
      <c r="K306" s="18" t="s">
        <v>10</v>
      </c>
      <c r="L306" s="11" t="str">
        <f>IFERROR(VLOOKUP(Tabel1[[#This Row],[Üürnik]],'Lepingu lisa'!$AW$3:$AX$22,2,FALSE),"")</f>
        <v>PALDISKI MNT _03</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t="s">
        <v>18</v>
      </c>
      <c r="B307" s="19" t="s">
        <v>419</v>
      </c>
      <c r="C307" s="18" t="s">
        <v>57</v>
      </c>
      <c r="D307" s="18" t="s">
        <v>88</v>
      </c>
      <c r="E307" s="18" t="s">
        <v>89</v>
      </c>
      <c r="F307" s="53">
        <v>16.2</v>
      </c>
      <c r="G307" s="53"/>
      <c r="H307" s="18"/>
      <c r="I307" s="11" t="str">
        <f>LEFT(Tabel1[[#This Row],[Ruumi tüüp (TALO Tüüpruumide nimestik)]],2)</f>
        <v>21</v>
      </c>
      <c r="J307" s="22" t="s">
        <v>4</v>
      </c>
      <c r="K307" s="18" t="s">
        <v>10</v>
      </c>
      <c r="L307" s="11" t="str">
        <f>IFERROR(VLOOKUP(Tabel1[[#This Row],[Üürnik]],'Lepingu lisa'!$AW$3:$AX$22,2,FALSE),"")</f>
        <v>PALDISKI MNT _03</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t="s">
        <v>18</v>
      </c>
      <c r="B308" s="19" t="s">
        <v>420</v>
      </c>
      <c r="C308" s="18" t="s">
        <v>57</v>
      </c>
      <c r="D308" s="18" t="s">
        <v>88</v>
      </c>
      <c r="E308" s="18" t="s">
        <v>89</v>
      </c>
      <c r="F308" s="53">
        <v>15.9</v>
      </c>
      <c r="G308" s="53"/>
      <c r="H308" s="18"/>
      <c r="I308" s="11" t="str">
        <f>LEFT(Tabel1[[#This Row],[Ruumi tüüp (TALO Tüüpruumide nimestik)]],2)</f>
        <v>21</v>
      </c>
      <c r="J308" s="22" t="s">
        <v>4</v>
      </c>
      <c r="K308" s="18" t="s">
        <v>10</v>
      </c>
      <c r="L308" s="11" t="str">
        <f>IFERROR(VLOOKUP(Tabel1[[#This Row],[Üürnik]],'Lepingu lisa'!$AW$3:$AX$22,2,FALSE),"")</f>
        <v>PALDISKI MNT _03</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t="s">
        <v>18</v>
      </c>
      <c r="B309" s="19" t="s">
        <v>421</v>
      </c>
      <c r="C309" s="18" t="s">
        <v>57</v>
      </c>
      <c r="D309" s="18" t="s">
        <v>88</v>
      </c>
      <c r="E309" s="18" t="s">
        <v>89</v>
      </c>
      <c r="F309" s="53">
        <v>30.7</v>
      </c>
      <c r="G309" s="53"/>
      <c r="H309" s="18"/>
      <c r="I309" s="11" t="str">
        <f>LEFT(Tabel1[[#This Row],[Ruumi tüüp (TALO Tüüpruumide nimestik)]],2)</f>
        <v>21</v>
      </c>
      <c r="J309" s="22" t="s">
        <v>4</v>
      </c>
      <c r="K309" s="18" t="s">
        <v>10</v>
      </c>
      <c r="L309" s="11" t="str">
        <f>IFERROR(VLOOKUP(Tabel1[[#This Row],[Üürnik]],'Lepingu lisa'!$AW$3:$AX$22,2,FALSE),"")</f>
        <v>PALDISKI MNT _03</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t="s">
        <v>18</v>
      </c>
      <c r="B310" s="19" t="s">
        <v>422</v>
      </c>
      <c r="C310" s="18" t="s">
        <v>57</v>
      </c>
      <c r="D310" s="18" t="s">
        <v>88</v>
      </c>
      <c r="E310" s="18" t="s">
        <v>89</v>
      </c>
      <c r="F310" s="53">
        <v>16.3</v>
      </c>
      <c r="G310" s="53"/>
      <c r="H310" s="18"/>
      <c r="I310" s="11" t="str">
        <f>LEFT(Tabel1[[#This Row],[Ruumi tüüp (TALO Tüüpruumide nimestik)]],2)</f>
        <v>21</v>
      </c>
      <c r="J310" s="22" t="s">
        <v>4</v>
      </c>
      <c r="K310" s="18" t="s">
        <v>10</v>
      </c>
      <c r="L310" s="11" t="str">
        <f>IFERROR(VLOOKUP(Tabel1[[#This Row],[Üürnik]],'Lepingu lisa'!$AW$3:$AX$22,2,FALSE),"")</f>
        <v>PALDISKI MNT _03</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t="s">
        <v>18</v>
      </c>
      <c r="B311" s="19" t="s">
        <v>423</v>
      </c>
      <c r="C311" s="18" t="s">
        <v>57</v>
      </c>
      <c r="D311" s="18" t="s">
        <v>88</v>
      </c>
      <c r="E311" s="18" t="s">
        <v>89</v>
      </c>
      <c r="F311" s="53">
        <v>16.5</v>
      </c>
      <c r="G311" s="53"/>
      <c r="H311" s="18"/>
      <c r="I311" s="11" t="str">
        <f>LEFT(Tabel1[[#This Row],[Ruumi tüüp (TALO Tüüpruumide nimestik)]],2)</f>
        <v>21</v>
      </c>
      <c r="J311" s="22" t="s">
        <v>4</v>
      </c>
      <c r="K311" s="18" t="s">
        <v>10</v>
      </c>
      <c r="L311" s="11" t="str">
        <f>IFERROR(VLOOKUP(Tabel1[[#This Row],[Üürnik]],'Lepingu lisa'!$AW$3:$AX$22,2,FALSE),"")</f>
        <v>PALDISKI MNT _03</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t="s">
        <v>18</v>
      </c>
      <c r="B312" s="19" t="s">
        <v>424</v>
      </c>
      <c r="C312" s="18" t="s">
        <v>57</v>
      </c>
      <c r="D312" s="18" t="s">
        <v>88</v>
      </c>
      <c r="E312" s="18" t="s">
        <v>89</v>
      </c>
      <c r="F312" s="53">
        <v>16.3</v>
      </c>
      <c r="G312" s="53"/>
      <c r="H312" s="18"/>
      <c r="I312" s="11" t="str">
        <f>LEFT(Tabel1[[#This Row],[Ruumi tüüp (TALO Tüüpruumide nimestik)]],2)</f>
        <v>21</v>
      </c>
      <c r="J312" s="22" t="s">
        <v>4</v>
      </c>
      <c r="K312" s="18" t="s">
        <v>10</v>
      </c>
      <c r="L312" s="11" t="str">
        <f>IFERROR(VLOOKUP(Tabel1[[#This Row],[Üürnik]],'Lepingu lisa'!$AW$3:$AX$22,2,FALSE),"")</f>
        <v>PALDISKI MNT _03</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t="s">
        <v>18</v>
      </c>
      <c r="B313" s="19" t="s">
        <v>425</v>
      </c>
      <c r="C313" s="18" t="s">
        <v>57</v>
      </c>
      <c r="D313" s="18" t="s">
        <v>88</v>
      </c>
      <c r="E313" s="18" t="s">
        <v>89</v>
      </c>
      <c r="F313" s="53">
        <v>30.1</v>
      </c>
      <c r="G313" s="53"/>
      <c r="H313" s="18"/>
      <c r="I313" s="11" t="str">
        <f>LEFT(Tabel1[[#This Row],[Ruumi tüüp (TALO Tüüpruumide nimestik)]],2)</f>
        <v>21</v>
      </c>
      <c r="J313" s="22" t="s">
        <v>4</v>
      </c>
      <c r="K313" s="18" t="s">
        <v>10</v>
      </c>
      <c r="L313" s="11" t="str">
        <f>IFERROR(VLOOKUP(Tabel1[[#This Row],[Üürnik]],'Lepingu lisa'!$AW$3:$AX$22,2,FALSE),"")</f>
        <v>PALDISKI MNT _03</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t="s">
        <v>18</v>
      </c>
      <c r="B314" s="19" t="s">
        <v>426</v>
      </c>
      <c r="C314" s="18" t="s">
        <v>57</v>
      </c>
      <c r="D314" s="18" t="s">
        <v>88</v>
      </c>
      <c r="E314" s="18" t="s">
        <v>89</v>
      </c>
      <c r="F314" s="53">
        <v>16.100000000000001</v>
      </c>
      <c r="G314" s="53"/>
      <c r="H314" s="18"/>
      <c r="I314" s="11" t="str">
        <f>LEFT(Tabel1[[#This Row],[Ruumi tüüp (TALO Tüüpruumide nimestik)]],2)</f>
        <v>21</v>
      </c>
      <c r="J314" s="22" t="s">
        <v>4</v>
      </c>
      <c r="K314" s="18" t="s">
        <v>10</v>
      </c>
      <c r="L314" s="11" t="str">
        <f>IFERROR(VLOOKUP(Tabel1[[#This Row],[Üürnik]],'Lepingu lisa'!$AW$3:$AX$22,2,FALSE),"")</f>
        <v>PALDISKI MNT _03</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t="s">
        <v>18</v>
      </c>
      <c r="B315" s="19" t="s">
        <v>427</v>
      </c>
      <c r="C315" s="18" t="s">
        <v>57</v>
      </c>
      <c r="D315" s="18" t="s">
        <v>88</v>
      </c>
      <c r="E315" s="18" t="s">
        <v>89</v>
      </c>
      <c r="F315" s="53">
        <v>15.4</v>
      </c>
      <c r="G315" s="53"/>
      <c r="H315" s="18"/>
      <c r="I315" s="11" t="str">
        <f>LEFT(Tabel1[[#This Row],[Ruumi tüüp (TALO Tüüpruumide nimestik)]],2)</f>
        <v>21</v>
      </c>
      <c r="J315" s="22" t="s">
        <v>4</v>
      </c>
      <c r="K315" s="18" t="s">
        <v>10</v>
      </c>
      <c r="L315" s="11" t="str">
        <f>IFERROR(VLOOKUP(Tabel1[[#This Row],[Üürnik]],'Lepingu lisa'!$AW$3:$AX$22,2,FALSE),"")</f>
        <v>PALDISKI MNT _03</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t="s">
        <v>18</v>
      </c>
      <c r="B316" s="19" t="s">
        <v>428</v>
      </c>
      <c r="C316" s="18" t="s">
        <v>57</v>
      </c>
      <c r="D316" s="18" t="s">
        <v>88</v>
      </c>
      <c r="E316" s="18" t="s">
        <v>89</v>
      </c>
      <c r="F316" s="53">
        <v>15.9</v>
      </c>
      <c r="G316" s="53"/>
      <c r="H316" s="18"/>
      <c r="I316" s="11" t="str">
        <f>LEFT(Tabel1[[#This Row],[Ruumi tüüp (TALO Tüüpruumide nimestik)]],2)</f>
        <v>21</v>
      </c>
      <c r="J316" s="22" t="s">
        <v>4</v>
      </c>
      <c r="K316" s="18" t="s">
        <v>10</v>
      </c>
      <c r="L316" s="11" t="str">
        <f>IFERROR(VLOOKUP(Tabel1[[#This Row],[Üürnik]],'Lepingu lisa'!$AW$3:$AX$22,2,FALSE),"")</f>
        <v>PALDISKI MNT _03</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t="s">
        <v>18</v>
      </c>
      <c r="B317" s="19" t="s">
        <v>429</v>
      </c>
      <c r="C317" s="18" t="s">
        <v>57</v>
      </c>
      <c r="D317" s="18" t="s">
        <v>88</v>
      </c>
      <c r="E317" s="18" t="s">
        <v>89</v>
      </c>
      <c r="F317" s="53">
        <v>12.2</v>
      </c>
      <c r="G317" s="53"/>
      <c r="H317" s="18"/>
      <c r="I317" s="11" t="str">
        <f>LEFT(Tabel1[[#This Row],[Ruumi tüüp (TALO Tüüpruumide nimestik)]],2)</f>
        <v>21</v>
      </c>
      <c r="J317" s="22" t="s">
        <v>4</v>
      </c>
      <c r="K317" s="18" t="s">
        <v>10</v>
      </c>
      <c r="L317" s="11" t="str">
        <f>IFERROR(VLOOKUP(Tabel1[[#This Row],[Üürnik]],'Lepingu lisa'!$AW$3:$AX$22,2,FALSE),"")</f>
        <v>PALDISKI MNT _03</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t="s">
        <v>18</v>
      </c>
      <c r="B318" s="19" t="s">
        <v>430</v>
      </c>
      <c r="C318" s="18" t="s">
        <v>57</v>
      </c>
      <c r="D318" s="18" t="s">
        <v>88</v>
      </c>
      <c r="E318" s="18" t="s">
        <v>89</v>
      </c>
      <c r="F318" s="53">
        <v>9.8000000000000007</v>
      </c>
      <c r="G318" s="53"/>
      <c r="H318" s="18"/>
      <c r="I318" s="11" t="str">
        <f>LEFT(Tabel1[[#This Row],[Ruumi tüüp (TALO Tüüpruumide nimestik)]],2)</f>
        <v>21</v>
      </c>
      <c r="J318" s="22" t="s">
        <v>4</v>
      </c>
      <c r="K318" s="18" t="s">
        <v>10</v>
      </c>
      <c r="L318" s="11" t="str">
        <f>IFERROR(VLOOKUP(Tabel1[[#This Row],[Üürnik]],'Lepingu lisa'!$AW$3:$AX$22,2,FALSE),"")</f>
        <v>PALDISKI MNT _03</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t="s">
        <v>18</v>
      </c>
      <c r="B319" s="19" t="s">
        <v>431</v>
      </c>
      <c r="C319" s="18" t="s">
        <v>57</v>
      </c>
      <c r="D319" s="18" t="s">
        <v>88</v>
      </c>
      <c r="E319" s="18" t="s">
        <v>89</v>
      </c>
      <c r="F319" s="53">
        <v>15.4</v>
      </c>
      <c r="G319" s="53"/>
      <c r="H319" s="18"/>
      <c r="I319" s="11" t="str">
        <f>LEFT(Tabel1[[#This Row],[Ruumi tüüp (TALO Tüüpruumide nimestik)]],2)</f>
        <v>21</v>
      </c>
      <c r="J319" s="22" t="s">
        <v>4</v>
      </c>
      <c r="K319" s="18" t="s">
        <v>12</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t="s">
        <v>18</v>
      </c>
      <c r="B320" s="19" t="s">
        <v>432</v>
      </c>
      <c r="C320" s="18" t="s">
        <v>57</v>
      </c>
      <c r="D320" s="18" t="s">
        <v>88</v>
      </c>
      <c r="E320" s="18" t="s">
        <v>89</v>
      </c>
      <c r="F320" s="53">
        <v>26.5</v>
      </c>
      <c r="G320" s="53"/>
      <c r="H320" s="18"/>
      <c r="I320" s="11" t="str">
        <f>LEFT(Tabel1[[#This Row],[Ruumi tüüp (TALO Tüüpruumide nimestik)]],2)</f>
        <v>21</v>
      </c>
      <c r="J320" s="22" t="s">
        <v>4</v>
      </c>
      <c r="K320" s="18" t="s">
        <v>10</v>
      </c>
      <c r="L320" s="11" t="str">
        <f>IFERROR(VLOOKUP(Tabel1[[#This Row],[Üürnik]],'Lepingu lisa'!$AW$3:$AX$22,2,FALSE),"")</f>
        <v>PALDISKI MNT _03</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t="s">
        <v>18</v>
      </c>
      <c r="B321" s="19" t="s">
        <v>433</v>
      </c>
      <c r="C321" s="18" t="s">
        <v>57</v>
      </c>
      <c r="D321" s="18" t="s">
        <v>88</v>
      </c>
      <c r="E321" s="18" t="s">
        <v>89</v>
      </c>
      <c r="F321" s="53">
        <v>10</v>
      </c>
      <c r="G321" s="53"/>
      <c r="H321" s="18"/>
      <c r="I321" s="11" t="str">
        <f>LEFT(Tabel1[[#This Row],[Ruumi tüüp (TALO Tüüpruumide nimestik)]],2)</f>
        <v>21</v>
      </c>
      <c r="J321" s="22" t="s">
        <v>4</v>
      </c>
      <c r="K321" s="18" t="s">
        <v>10</v>
      </c>
      <c r="L321" s="11" t="str">
        <f>IFERROR(VLOOKUP(Tabel1[[#This Row],[Üürnik]],'Lepingu lisa'!$AW$3:$AX$22,2,FALSE),"")</f>
        <v>PALDISKI MNT _03</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t="s">
        <v>18</v>
      </c>
      <c r="B322" s="19" t="s">
        <v>434</v>
      </c>
      <c r="C322" s="18" t="s">
        <v>57</v>
      </c>
      <c r="D322" s="18" t="s">
        <v>88</v>
      </c>
      <c r="E322" s="18" t="s">
        <v>89</v>
      </c>
      <c r="F322" s="53">
        <v>15.7</v>
      </c>
      <c r="G322" s="53"/>
      <c r="H322" s="18"/>
      <c r="I322" s="11" t="str">
        <f>LEFT(Tabel1[[#This Row],[Ruumi tüüp (TALO Tüüpruumide nimestik)]],2)</f>
        <v>21</v>
      </c>
      <c r="J322" s="22" t="s">
        <v>4</v>
      </c>
      <c r="K322" s="18" t="s">
        <v>10</v>
      </c>
      <c r="L322" s="11" t="str">
        <f>IFERROR(VLOOKUP(Tabel1[[#This Row],[Üürnik]],'Lepingu lisa'!$AW$3:$AX$22,2,FALSE),"")</f>
        <v>PALDISKI MNT _03</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t="s">
        <v>18</v>
      </c>
      <c r="B323" s="19" t="s">
        <v>435</v>
      </c>
      <c r="C323" s="18" t="s">
        <v>57</v>
      </c>
      <c r="D323" s="18" t="s">
        <v>88</v>
      </c>
      <c r="E323" s="18" t="s">
        <v>89</v>
      </c>
      <c r="F323" s="53">
        <v>15.6</v>
      </c>
      <c r="G323" s="53"/>
      <c r="H323" s="18"/>
      <c r="I323" s="11" t="str">
        <f>LEFT(Tabel1[[#This Row],[Ruumi tüüp (TALO Tüüpruumide nimestik)]],2)</f>
        <v>21</v>
      </c>
      <c r="J323" s="22" t="s">
        <v>4</v>
      </c>
      <c r="K323" s="18" t="s">
        <v>12</v>
      </c>
      <c r="L323" s="11" t="str">
        <f>IFERROR(VLOOKUP(Tabel1[[#This Row],[Üürnik]],'Lepingu lisa'!$AW$3:$AX$22,2,FALSE),"")</f>
        <v/>
      </c>
      <c r="M323" s="11" t="str">
        <f>IFERROR(VLOOKUP(Tabel1[[#This Row],[Jaotus]],Tabelid!L:M,2,FALSE),"")</f>
        <v>NONE</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t="s">
        <v>18</v>
      </c>
      <c r="B324" s="19" t="s">
        <v>436</v>
      </c>
      <c r="C324" s="18" t="s">
        <v>57</v>
      </c>
      <c r="D324" s="18" t="s">
        <v>88</v>
      </c>
      <c r="E324" s="18" t="s">
        <v>89</v>
      </c>
      <c r="F324" s="53">
        <v>13.3</v>
      </c>
      <c r="G324" s="53"/>
      <c r="H324" s="18"/>
      <c r="I324" s="11" t="str">
        <f>LEFT(Tabel1[[#This Row],[Ruumi tüüp (TALO Tüüpruumide nimestik)]],2)</f>
        <v>21</v>
      </c>
      <c r="J324" s="22" t="s">
        <v>4</v>
      </c>
      <c r="K324" s="18" t="s">
        <v>12</v>
      </c>
      <c r="L324" s="11" t="str">
        <f>IFERROR(VLOOKUP(Tabel1[[#This Row],[Üürnik]],'Lepingu lisa'!$AW$3:$AX$22,2,FALSE),"")</f>
        <v/>
      </c>
      <c r="M324" s="11" t="str">
        <f>IFERROR(VLOOKUP(Tabel1[[#This Row],[Jaotus]],Tabelid!L:M,2,FALSE),"")</f>
        <v>NONE</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t="s">
        <v>18</v>
      </c>
      <c r="B325" s="19" t="s">
        <v>437</v>
      </c>
      <c r="C325" s="18" t="s">
        <v>61</v>
      </c>
      <c r="D325" s="18" t="s">
        <v>322</v>
      </c>
      <c r="E325" s="18" t="s">
        <v>323</v>
      </c>
      <c r="F325" s="53">
        <v>20.8</v>
      </c>
      <c r="G325" s="53"/>
      <c r="H325" s="18"/>
      <c r="I325" s="11" t="str">
        <f>LEFT(Tabel1[[#This Row],[Ruumi tüüp (TALO Tüüpruumide nimestik)]],2)</f>
        <v>96</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t="s">
        <v>18</v>
      </c>
      <c r="B326" s="19" t="s">
        <v>438</v>
      </c>
      <c r="C326" s="18" t="s">
        <v>57</v>
      </c>
      <c r="D326" s="18" t="s">
        <v>130</v>
      </c>
      <c r="E326" s="18" t="s">
        <v>89</v>
      </c>
      <c r="F326" s="53">
        <v>22.4</v>
      </c>
      <c r="G326" s="53"/>
      <c r="H326" s="18"/>
      <c r="I326" s="11" t="str">
        <f>LEFT(Tabel1[[#This Row],[Ruumi tüüp (TALO Tüüpruumide nimestik)]],2)</f>
        <v>21</v>
      </c>
      <c r="J326" s="22" t="s">
        <v>4</v>
      </c>
      <c r="K326" s="18" t="s">
        <v>10</v>
      </c>
      <c r="L326" s="11" t="str">
        <f>IFERROR(VLOOKUP(Tabel1[[#This Row],[Üürnik]],'Lepingu lisa'!$AW$3:$AX$22,2,FALSE),"")</f>
        <v>PALDISKI MNT _03</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t="s">
        <v>18</v>
      </c>
      <c r="B327" s="19" t="s">
        <v>439</v>
      </c>
      <c r="C327" s="18" t="s">
        <v>57</v>
      </c>
      <c r="D327" s="18" t="s">
        <v>121</v>
      </c>
      <c r="E327" s="18" t="s">
        <v>122</v>
      </c>
      <c r="F327" s="53">
        <v>3</v>
      </c>
      <c r="G327" s="53"/>
      <c r="H327" s="18"/>
      <c r="I327" s="11" t="str">
        <f>LEFT(Tabel1[[#This Row],[Ruumi tüüp (TALO Tüüpruumide nimestik)]],2)</f>
        <v>73</v>
      </c>
      <c r="J327" s="22" t="s">
        <v>399</v>
      </c>
      <c r="K327" s="18"/>
      <c r="L327" s="11" t="str">
        <f>IFERROR(VLOOKUP(Tabel1[[#This Row],[Üürnik]],'Lepingu lisa'!$AW$3:$AX$22,2,FALSE),"")</f>
        <v/>
      </c>
      <c r="M327" s="11" t="str">
        <f>IFERROR(VLOOKUP(Tabel1[[#This Row],[Jaotus]],Tabelid!L:M,2,FALSE),"")</f>
        <v>FLOOR</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t="s">
        <v>18</v>
      </c>
      <c r="B328" s="19" t="s">
        <v>440</v>
      </c>
      <c r="C328" s="18" t="s">
        <v>57</v>
      </c>
      <c r="D328" s="18" t="s">
        <v>95</v>
      </c>
      <c r="E328" s="18" t="s">
        <v>75</v>
      </c>
      <c r="F328" s="53">
        <v>99.9</v>
      </c>
      <c r="G328" s="53"/>
      <c r="H328" s="18"/>
      <c r="I328" s="11" t="str">
        <f>LEFT(Tabel1[[#This Row],[Ruumi tüüp (TALO Tüüpruumide nimestik)]],2)</f>
        <v>91</v>
      </c>
      <c r="J328" s="22" t="s">
        <v>399</v>
      </c>
      <c r="K328" s="18"/>
      <c r="L328" s="11" t="str">
        <f>IFERROR(VLOOKUP(Tabel1[[#This Row],[Üürnik]],'Lepingu lisa'!$AW$3:$AX$22,2,FALSE),"")</f>
        <v/>
      </c>
      <c r="M328" s="11" t="str">
        <f>IFERROR(VLOOKUP(Tabel1[[#This Row],[Jaotus]],Tabelid!L:M,2,FALSE),"")</f>
        <v>FLOOR</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t="s">
        <v>18</v>
      </c>
      <c r="B329" s="19" t="s">
        <v>441</v>
      </c>
      <c r="C329" s="18" t="s">
        <v>57</v>
      </c>
      <c r="D329" s="18" t="s">
        <v>207</v>
      </c>
      <c r="E329" s="18" t="s">
        <v>208</v>
      </c>
      <c r="F329" s="53">
        <v>27.8</v>
      </c>
      <c r="G329" s="53"/>
      <c r="H329" s="18"/>
      <c r="I329" s="11" t="str">
        <f>LEFT(Tabel1[[#This Row],[Ruumi tüüp (TALO Tüüpruumide nimestik)]],2)</f>
        <v>48</v>
      </c>
      <c r="J329" s="22" t="s">
        <v>4</v>
      </c>
      <c r="K329" s="18" t="s">
        <v>10</v>
      </c>
      <c r="L329" s="11" t="str">
        <f>IFERROR(VLOOKUP(Tabel1[[#This Row],[Üürnik]],'Lepingu lisa'!$AW$3:$AX$22,2,FALSE),"")</f>
        <v>PALDISKI MNT _03</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t="s">
        <v>18</v>
      </c>
      <c r="B330" s="19" t="s">
        <v>442</v>
      </c>
      <c r="C330" s="18" t="s">
        <v>61</v>
      </c>
      <c r="D330" s="18" t="s">
        <v>322</v>
      </c>
      <c r="E330" s="18" t="s">
        <v>323</v>
      </c>
      <c r="F330" s="53">
        <v>46.2</v>
      </c>
      <c r="G330" s="53"/>
      <c r="H330" s="18"/>
      <c r="I330" s="11" t="str">
        <f>LEFT(Tabel1[[#This Row],[Ruumi tüüp (TALO Tüüpruumide nimestik)]],2)</f>
        <v>96</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t="s">
        <v>18</v>
      </c>
      <c r="B331" s="19" t="s">
        <v>443</v>
      </c>
      <c r="C331" s="18" t="s">
        <v>57</v>
      </c>
      <c r="D331" s="18" t="s">
        <v>140</v>
      </c>
      <c r="E331" s="18" t="s">
        <v>141</v>
      </c>
      <c r="F331" s="53">
        <v>3.9</v>
      </c>
      <c r="G331" s="53"/>
      <c r="H331" s="18"/>
      <c r="I331" s="11" t="str">
        <f>LEFT(Tabel1[[#This Row],[Ruumi tüüp (TALO Tüüpruumide nimestik)]],2)</f>
        <v>86</v>
      </c>
      <c r="J331" s="22" t="s">
        <v>4</v>
      </c>
      <c r="K331" s="18" t="s">
        <v>10</v>
      </c>
      <c r="L331" s="11" t="str">
        <f>IFERROR(VLOOKUP(Tabel1[[#This Row],[Üürnik]],'Lepingu lisa'!$AW$3:$AX$22,2,FALSE),"")</f>
        <v>PALDISKI MNT _03</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t="s">
        <v>18</v>
      </c>
      <c r="B332" s="19" t="s">
        <v>444</v>
      </c>
      <c r="C332" s="18" t="s">
        <v>57</v>
      </c>
      <c r="D332" s="18" t="s">
        <v>121</v>
      </c>
      <c r="E332" s="18" t="s">
        <v>122</v>
      </c>
      <c r="F332" s="53">
        <v>2.4</v>
      </c>
      <c r="G332" s="53"/>
      <c r="H332" s="18"/>
      <c r="I332" s="11" t="str">
        <f>LEFT(Tabel1[[#This Row],[Ruumi tüüp (TALO Tüüpruumide nimestik)]],2)</f>
        <v>73</v>
      </c>
      <c r="J332" s="22" t="s">
        <v>4</v>
      </c>
      <c r="K332" s="18" t="s">
        <v>10</v>
      </c>
      <c r="L332" s="11" t="str">
        <f>IFERROR(VLOOKUP(Tabel1[[#This Row],[Üürnik]],'Lepingu lisa'!$AW$3:$AX$22,2,FALSE),"")</f>
        <v>PALDISKI MNT _03</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t="s">
        <v>18</v>
      </c>
      <c r="B333" s="19" t="s">
        <v>445</v>
      </c>
      <c r="C333" s="18" t="s">
        <v>57</v>
      </c>
      <c r="D333" s="18" t="s">
        <v>130</v>
      </c>
      <c r="E333" s="18" t="s">
        <v>89</v>
      </c>
      <c r="F333" s="53">
        <v>18.7</v>
      </c>
      <c r="G333" s="53"/>
      <c r="H333" s="18"/>
      <c r="I333" s="11" t="str">
        <f>LEFT(Tabel1[[#This Row],[Ruumi tüüp (TALO Tüüpruumide nimestik)]],2)</f>
        <v>21</v>
      </c>
      <c r="J333" s="22" t="s">
        <v>399</v>
      </c>
      <c r="K333" s="18"/>
      <c r="L333" s="11" t="str">
        <f>IFERROR(VLOOKUP(Tabel1[[#This Row],[Üürnik]],'Lepingu lisa'!$AW$3:$AX$22,2,FALSE),"")</f>
        <v/>
      </c>
      <c r="M333" s="11" t="str">
        <f>IFERROR(VLOOKUP(Tabel1[[#This Row],[Jaotus]],Tabelid!L:M,2,FALSE),"")</f>
        <v>FLOOR</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t="s">
        <v>18</v>
      </c>
      <c r="B334" s="19" t="s">
        <v>446</v>
      </c>
      <c r="C334" s="18" t="s">
        <v>57</v>
      </c>
      <c r="D334" s="18" t="s">
        <v>95</v>
      </c>
      <c r="E334" s="18" t="s">
        <v>75</v>
      </c>
      <c r="F334" s="53">
        <v>110.3</v>
      </c>
      <c r="G334" s="53"/>
      <c r="H334" s="18"/>
      <c r="I334" s="11" t="str">
        <f>LEFT(Tabel1[[#This Row],[Ruumi tüüp (TALO Tüüpruumide nimestik)]],2)</f>
        <v>91</v>
      </c>
      <c r="J334" s="22" t="s">
        <v>399</v>
      </c>
      <c r="K334" s="18"/>
      <c r="L334" s="11" t="str">
        <f>IFERROR(VLOOKUP(Tabel1[[#This Row],[Üürnik]],'Lepingu lisa'!$AW$3:$AX$22,2,FALSE),"")</f>
        <v/>
      </c>
      <c r="M334" s="11" t="str">
        <f>IFERROR(VLOOKUP(Tabel1[[#This Row],[Jaotus]],Tabelid!L:M,2,FALSE),"")</f>
        <v>FLOOR</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t="s">
        <v>18</v>
      </c>
      <c r="B335" s="19" t="s">
        <v>447</v>
      </c>
      <c r="C335" s="18" t="s">
        <v>57</v>
      </c>
      <c r="D335" s="18" t="s">
        <v>207</v>
      </c>
      <c r="E335" s="18" t="s">
        <v>208</v>
      </c>
      <c r="F335" s="53">
        <v>19.600000000000001</v>
      </c>
      <c r="G335" s="53"/>
      <c r="H335" s="18"/>
      <c r="I335" s="11" t="str">
        <f>LEFT(Tabel1[[#This Row],[Ruumi tüüp (TALO Tüüpruumide nimestik)]],2)</f>
        <v>48</v>
      </c>
      <c r="J335" s="22" t="s">
        <v>399</v>
      </c>
      <c r="K335" s="18"/>
      <c r="L335" s="11" t="str">
        <f>IFERROR(VLOOKUP(Tabel1[[#This Row],[Üürnik]],'Lepingu lisa'!$AW$3:$AX$22,2,FALSE),"")</f>
        <v/>
      </c>
      <c r="M335" s="11" t="str">
        <f>IFERROR(VLOOKUP(Tabel1[[#This Row],[Jaotus]],Tabelid!L:M,2,FALSE),"")</f>
        <v>FLOOR</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t="s">
        <v>18</v>
      </c>
      <c r="B336" s="19" t="s">
        <v>448</v>
      </c>
      <c r="C336" s="18" t="s">
        <v>57</v>
      </c>
      <c r="D336" s="18" t="s">
        <v>136</v>
      </c>
      <c r="E336" s="18" t="s">
        <v>137</v>
      </c>
      <c r="F336" s="53">
        <v>9</v>
      </c>
      <c r="G336" s="53"/>
      <c r="H336" s="18"/>
      <c r="I336" s="11" t="str">
        <f>LEFT(Tabel1[[#This Row],[Ruumi tüüp (TALO Tüüpruumide nimestik)]],2)</f>
        <v>53</v>
      </c>
      <c r="J336" s="22" t="s">
        <v>4</v>
      </c>
      <c r="K336" s="18" t="s">
        <v>10</v>
      </c>
      <c r="L336" s="11" t="str">
        <f>IFERROR(VLOOKUP(Tabel1[[#This Row],[Üürnik]],'Lepingu lisa'!$AW$3:$AX$22,2,FALSE),"")</f>
        <v>PALDISKI MNT _03</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t="s">
        <v>18</v>
      </c>
      <c r="B337" s="19" t="s">
        <v>449</v>
      </c>
      <c r="C337" s="18" t="s">
        <v>57</v>
      </c>
      <c r="D337" s="18" t="s">
        <v>88</v>
      </c>
      <c r="E337" s="18" t="s">
        <v>89</v>
      </c>
      <c r="F337" s="53">
        <v>16.100000000000001</v>
      </c>
      <c r="G337" s="53"/>
      <c r="H337" s="18"/>
      <c r="I337" s="11" t="str">
        <f>LEFT(Tabel1[[#This Row],[Ruumi tüüp (TALO Tüüpruumide nimestik)]],2)</f>
        <v>21</v>
      </c>
      <c r="J337" s="22" t="s">
        <v>4</v>
      </c>
      <c r="K337" s="18" t="s">
        <v>12</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t="s">
        <v>18</v>
      </c>
      <c r="B338" s="19" t="s">
        <v>450</v>
      </c>
      <c r="C338" s="18" t="s">
        <v>77</v>
      </c>
      <c r="D338" s="18" t="s">
        <v>160</v>
      </c>
      <c r="E338" s="18" t="s">
        <v>79</v>
      </c>
      <c r="F338" s="53">
        <v>3.9</v>
      </c>
      <c r="G338" s="53"/>
      <c r="H338" s="18"/>
      <c r="I338" s="11" t="str">
        <f>LEFT(Tabel1[[#This Row],[Ruumi tüüp (TALO Tüüpruumide nimestik)]],2)</f>
        <v>92</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t="s">
        <v>18</v>
      </c>
      <c r="B339" s="19" t="s">
        <v>451</v>
      </c>
      <c r="C339" s="18" t="s">
        <v>77</v>
      </c>
      <c r="D339" s="18" t="s">
        <v>160</v>
      </c>
      <c r="E339" s="18" t="s">
        <v>79</v>
      </c>
      <c r="F339" s="53">
        <v>3.6</v>
      </c>
      <c r="G339" s="53"/>
      <c r="H339" s="18"/>
      <c r="I339" s="11" t="str">
        <f>LEFT(Tabel1[[#This Row],[Ruumi tüüp (TALO Tüüpruumide nimestik)]],2)</f>
        <v>92</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t="s">
        <v>18</v>
      </c>
      <c r="B340" s="19" t="s">
        <v>452</v>
      </c>
      <c r="C340" s="18" t="s">
        <v>77</v>
      </c>
      <c r="D340" s="18" t="s">
        <v>113</v>
      </c>
      <c r="E340" s="18" t="s">
        <v>79</v>
      </c>
      <c r="F340" s="53">
        <v>5.3</v>
      </c>
      <c r="G340" s="53"/>
      <c r="H340" s="18"/>
      <c r="I340" s="11" t="str">
        <f>LEFT(Tabel1[[#This Row],[Ruumi tüüp (TALO Tüüpruumide nimestik)]],2)</f>
        <v>92</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t="s">
        <v>18</v>
      </c>
      <c r="B341" s="19" t="s">
        <v>453</v>
      </c>
      <c r="C341" s="18" t="s">
        <v>77</v>
      </c>
      <c r="D341" s="18" t="s">
        <v>113</v>
      </c>
      <c r="E341" s="18" t="s">
        <v>79</v>
      </c>
      <c r="F341" s="53">
        <v>3.2</v>
      </c>
      <c r="G341" s="53"/>
      <c r="H341" s="18"/>
      <c r="I341" s="11" t="str">
        <f>LEFT(Tabel1[[#This Row],[Ruumi tüüp (TALO Tüüpruumide nimestik)]],2)</f>
        <v>92</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t="s">
        <v>18</v>
      </c>
      <c r="B342" s="19" t="s">
        <v>454</v>
      </c>
      <c r="C342" s="18" t="s">
        <v>77</v>
      </c>
      <c r="D342" s="18" t="s">
        <v>113</v>
      </c>
      <c r="E342" s="18" t="s">
        <v>79</v>
      </c>
      <c r="F342" s="53">
        <v>3</v>
      </c>
      <c r="G342" s="53"/>
      <c r="H342" s="18"/>
      <c r="I342" s="11" t="str">
        <f>LEFT(Tabel1[[#This Row],[Ruumi tüüp (TALO Tüüpruumide nimestik)]],2)</f>
        <v>92</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t="s">
        <v>18</v>
      </c>
      <c r="B343" s="19" t="s">
        <v>455</v>
      </c>
      <c r="C343" s="18" t="s">
        <v>77</v>
      </c>
      <c r="D343" s="18" t="s">
        <v>113</v>
      </c>
      <c r="E343" s="18" t="s">
        <v>79</v>
      </c>
      <c r="F343" s="53">
        <v>1</v>
      </c>
      <c r="G343" s="53"/>
      <c r="H343" s="18"/>
      <c r="I343" s="11" t="str">
        <f>LEFT(Tabel1[[#This Row],[Ruumi tüüp (TALO Tüüpruumide nimestik)]],2)</f>
        <v>92</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t="s">
        <v>18</v>
      </c>
      <c r="B344" s="19" t="s">
        <v>456</v>
      </c>
      <c r="C344" s="18" t="s">
        <v>57</v>
      </c>
      <c r="D344" s="18" t="s">
        <v>88</v>
      </c>
      <c r="E344" s="18" t="s">
        <v>89</v>
      </c>
      <c r="F344" s="53">
        <v>10.6</v>
      </c>
      <c r="G344" s="53"/>
      <c r="H344" s="18"/>
      <c r="I344" s="11" t="str">
        <f>LEFT(Tabel1[[#This Row],[Ruumi tüüp (TALO Tüüpruumide nimestik)]],2)</f>
        <v>21</v>
      </c>
      <c r="J344" s="22" t="s">
        <v>4</v>
      </c>
      <c r="K344" s="18" t="s">
        <v>10</v>
      </c>
      <c r="L344" s="11" t="str">
        <f>IFERROR(VLOOKUP(Tabel1[[#This Row],[Üürnik]],'Lepingu lisa'!$AW$3:$AX$22,2,FALSE),"")</f>
        <v>PALDISKI MNT _03</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63"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CD0968A1-E37C-41D6-84FB-53375AB372A7}">
            <xm:f>AND($C4=Tabelid!J$4,$J4="")</xm:f>
            <x14:dxf>
              <fill>
                <patternFill>
                  <bgColor rgb="FFFFFFCC"/>
                </patternFill>
              </fill>
            </x14:dxf>
          </x14:cfRule>
          <xm:sqref>J4 J8 J10 J21:J25 J28 J35:J47 J50:J51 J54 J62:J286 J288:J325 J329:J330 J332:J334 J336:J1003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4" id="{EFA3CBD0-D1BE-4C85-8219-6E3201611DA3}">
            <xm:f>OR(AND($J4=Tabelid!$L$1,$K4=""),AND($J4&lt;&gt;Tabelid!$L$1,$K4&lt;&gt;""))</xm:f>
            <x14:dxf>
              <fill>
                <patternFill>
                  <bgColor rgb="FFFF0000"/>
                </patternFill>
              </fill>
            </x14:dxf>
          </x14:cfRule>
          <xm:sqref>K4 K8 K10 K21:K25 K28 K35:K47 K50:K51 K54 K62:K286 K288:K325 K329:K330 K332:K334 K336:K1003</xm:sqref>
        </x14:conditionalFormatting>
        <x14:conditionalFormatting xmlns:xm="http://schemas.microsoft.com/office/excel/2006/main">
          <x14:cfRule type="expression" priority="64" id="{0B0F378A-590D-4ACF-90DF-93F654AF4588}">
            <xm:f>AND(ISERROR(MATCH(K4,'Lepingu lisa'!$AW$3:$AW$21,0)),NOT(K4=""))</xm:f>
            <x14:dxf>
              <fill>
                <patternFill>
                  <bgColor rgb="FFFF0000"/>
                </patternFill>
              </fill>
            </x14:dxf>
          </x14:cfRule>
          <xm:sqref>K4 K8 K10 K21:K25 K28 K35:K47 K50:K51 K54 K62:K286 K288:K325 K329:K330 K332:K334 K336:K1003</xm:sqref>
        </x14:conditionalFormatting>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2"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1"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3"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9"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8"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0"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6"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5"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7"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3" id="{B9BE1FEC-FEBB-4645-A82F-8EE89259EB85}">
            <xm:f>AND($C9=Tabelid!J$4,$J9="")</xm:f>
            <x14:dxf>
              <fill>
                <patternFill>
                  <bgColor rgb="FFFFFFCC"/>
                </patternFill>
              </fill>
            </x14:dxf>
          </x14:cfRule>
          <xm:sqref>J26:J27 J29:J34 J48:J49 J52:J53 J287 J326:J328 J331 J335 J9 J12 J55:J61</xm:sqref>
        </x14:conditionalFormatting>
        <x14:conditionalFormatting xmlns:xm="http://schemas.microsoft.com/office/excel/2006/main">
          <x14:cfRule type="expression" priority="32" id="{A5664B21-93A8-4BE1-92A0-67B8A19B30BF}">
            <xm:f>OR(AND($J9=Tabelid!$L$1,$K9=""),AND($J9&lt;&gt;Tabelid!$L$1,$K9&lt;&gt;""))</xm:f>
            <x14:dxf>
              <fill>
                <patternFill>
                  <bgColor rgb="FFFF0000"/>
                </patternFill>
              </fill>
            </x14:dxf>
          </x14:cfRule>
          <xm:sqref>K26:K27 K29:K34 K48:K49 K52:K53 K287 K326:K328 K331 K335 K9 K12 K55:K61</xm:sqref>
        </x14:conditionalFormatting>
        <x14:conditionalFormatting xmlns:xm="http://schemas.microsoft.com/office/excel/2006/main">
          <x14:cfRule type="expression" priority="34" id="{3580D4C6-98FB-4FBB-A33D-DD35FE9ADF23}">
            <xm:f>AND(ISERROR(MATCH(K9,'Lepingu lisa'!$AW$3:$AW$21,0)),NOT(K9=""))</xm:f>
            <x14:dxf>
              <fill>
                <patternFill>
                  <bgColor rgb="FFFF0000"/>
                </patternFill>
              </fill>
            </x14:dxf>
          </x14:cfRule>
          <xm:sqref>K26:K27 K29:K34 K48:K49 K52:K53 K287 K326:K328 K331 K335 K9 K12 K55:K61</xm:sqref>
        </x14:conditionalFormatting>
        <x14:conditionalFormatting xmlns:xm="http://schemas.microsoft.com/office/excel/2006/main">
          <x14:cfRule type="expression" priority="30"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9"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1"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4"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3"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5"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1"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0"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2"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8"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7"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9"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5"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4"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6"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2"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1"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3"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9"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8"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0"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6"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5"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7"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3"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2"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4"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48</v>
      </c>
      <c r="B1" s="44" t="s">
        <v>457</v>
      </c>
      <c r="C1" s="44" t="s">
        <v>458</v>
      </c>
      <c r="D1" s="44" t="s">
        <v>459</v>
      </c>
    </row>
    <row r="2" spans="1:4">
      <c r="A2" s="45" t="s">
        <v>460</v>
      </c>
      <c r="B2" s="45" t="s">
        <v>72</v>
      </c>
      <c r="C2" s="45" t="s">
        <v>70</v>
      </c>
      <c r="D2" s="45" t="str">
        <f>C2&amp;A2&amp;B2</f>
        <v>KORRUSE AVATUD NETOPINDRõdu98 Välisruumid</v>
      </c>
    </row>
    <row r="3" spans="1:4">
      <c r="A3" s="45" t="s">
        <v>396</v>
      </c>
      <c r="B3" s="45" t="s">
        <v>72</v>
      </c>
      <c r="C3" s="45" t="s">
        <v>70</v>
      </c>
      <c r="D3" s="45" t="str">
        <f t="shared" ref="D3:D66" si="0">C3&amp;A3&amp;B3</f>
        <v>KORRUSE AVATUD NETOPINDTerrass98 Välisruumid</v>
      </c>
    </row>
    <row r="4" spans="1:4">
      <c r="A4" s="45" t="s">
        <v>71</v>
      </c>
      <c r="B4" s="45" t="s">
        <v>72</v>
      </c>
      <c r="C4" s="45" t="s">
        <v>70</v>
      </c>
      <c r="D4" s="45" t="str">
        <f t="shared" si="0"/>
        <v>KORRUSE AVATUD NETOPINDVarjualune98 Välisruumid</v>
      </c>
    </row>
    <row r="5" spans="1:4">
      <c r="A5" s="45" t="s">
        <v>461</v>
      </c>
      <c r="B5" s="45" t="s">
        <v>105</v>
      </c>
      <c r="C5" s="45" t="s">
        <v>61</v>
      </c>
      <c r="D5" s="45" t="str">
        <f t="shared" si="0"/>
        <v>TEHNOPINDAlajaam/Trafo/Jaotla97 Elektrotehnilised ruumid</v>
      </c>
    </row>
    <row r="6" spans="1:4">
      <c r="A6" s="45" t="s">
        <v>462</v>
      </c>
      <c r="B6" s="45" t="s">
        <v>63</v>
      </c>
      <c r="C6" s="45" t="s">
        <v>61</v>
      </c>
      <c r="D6" s="45" t="str">
        <f t="shared" si="0"/>
        <v>TEHNOPINDBasseini tehniline ruum94 Kütte- ja veehooldusruumid</v>
      </c>
    </row>
    <row r="7" spans="1:4">
      <c r="A7" s="45" t="s">
        <v>463</v>
      </c>
      <c r="B7" s="45" t="s">
        <v>63</v>
      </c>
      <c r="C7" s="45" t="s">
        <v>61</v>
      </c>
      <c r="D7" s="45" t="str">
        <f t="shared" si="0"/>
        <v>TEHNOPINDBoileriruum94 Kütte- ja veehooldusruumid</v>
      </c>
    </row>
    <row r="8" spans="1:4">
      <c r="A8" s="45" t="s">
        <v>104</v>
      </c>
      <c r="B8" s="45" t="s">
        <v>105</v>
      </c>
      <c r="C8" s="45" t="s">
        <v>61</v>
      </c>
      <c r="D8" s="45" t="str">
        <f t="shared" si="0"/>
        <v>TEHNOPINDElektrikilp97 Elektrotehnilised ruumid</v>
      </c>
    </row>
    <row r="9" spans="1:4">
      <c r="A9" s="45" t="s">
        <v>464</v>
      </c>
      <c r="B9" s="45" t="s">
        <v>63</v>
      </c>
      <c r="C9" s="45" t="s">
        <v>61</v>
      </c>
      <c r="D9" s="45" t="str">
        <f t="shared" si="0"/>
        <v>TEHNOPINDGaasiruum94 Kütte- ja veehooldusruumid</v>
      </c>
    </row>
    <row r="10" spans="1:4">
      <c r="A10" s="45" t="s">
        <v>465</v>
      </c>
      <c r="B10" s="45" t="s">
        <v>105</v>
      </c>
      <c r="C10" s="45" t="s">
        <v>61</v>
      </c>
      <c r="D10" s="45" t="str">
        <f t="shared" si="0"/>
        <v>TEHNOPINDGeneraatoriruum97 Elektrotehnilised ruumid</v>
      </c>
    </row>
    <row r="11" spans="1:4">
      <c r="A11" s="45" t="s">
        <v>65</v>
      </c>
      <c r="B11" s="45" t="s">
        <v>66</v>
      </c>
      <c r="C11" s="45" t="s">
        <v>61</v>
      </c>
      <c r="D11" s="45" t="str">
        <f t="shared" si="0"/>
        <v>TEHNOPINDHoolderuum99 Liigitamata liiklus- ja tehnoruumid</v>
      </c>
    </row>
    <row r="12" spans="1:4">
      <c r="A12" s="45" t="s">
        <v>157</v>
      </c>
      <c r="B12" s="45" t="s">
        <v>63</v>
      </c>
      <c r="C12" s="45" t="s">
        <v>61</v>
      </c>
      <c r="D12" s="45" t="str">
        <f t="shared" si="0"/>
        <v>TEHNOPINDJahutusruum94 Kütte- ja veehooldusruumid</v>
      </c>
    </row>
    <row r="13" spans="1:4">
      <c r="A13" s="45" t="s">
        <v>466</v>
      </c>
      <c r="B13" s="45" t="s">
        <v>63</v>
      </c>
      <c r="C13" s="45" t="s">
        <v>61</v>
      </c>
      <c r="D13" s="45" t="str">
        <f t="shared" si="0"/>
        <v>TEHNOPINDKatlaruum94 Kütte- ja veehooldusruumid</v>
      </c>
    </row>
    <row r="14" spans="1:4">
      <c r="A14" s="45" t="s">
        <v>467</v>
      </c>
      <c r="B14" s="45" t="s">
        <v>66</v>
      </c>
      <c r="C14" s="45" t="s">
        <v>61</v>
      </c>
      <c r="D14" s="45" t="str">
        <f t="shared" si="0"/>
        <v>TEHNOPINDKütusehoidla99 Liigitamata liiklus- ja tehnoruumid</v>
      </c>
    </row>
    <row r="15" spans="1:4">
      <c r="A15" s="45" t="s">
        <v>468</v>
      </c>
      <c r="B15" s="45" t="s">
        <v>105</v>
      </c>
      <c r="C15" s="45" t="s">
        <v>61</v>
      </c>
      <c r="D15" s="45" t="str">
        <f t="shared" si="0"/>
        <v>TEHNOPINDLifti masinaruum97 Elektrotehnilised ruumid</v>
      </c>
    </row>
    <row r="16" spans="1:4">
      <c r="A16" s="45" t="s">
        <v>468</v>
      </c>
      <c r="B16" s="45" t="s">
        <v>66</v>
      </c>
      <c r="C16" s="45" t="s">
        <v>61</v>
      </c>
      <c r="D16" s="45" t="str">
        <f t="shared" si="0"/>
        <v>TEHNOPINDLifti masinaruum99 Liigitamata liiklus- ja tehnoruumid</v>
      </c>
    </row>
    <row r="17" spans="1:4">
      <c r="A17" s="45" t="s">
        <v>469</v>
      </c>
      <c r="B17" s="45" t="s">
        <v>105</v>
      </c>
      <c r="C17" s="45" t="s">
        <v>61</v>
      </c>
      <c r="D17" s="45" t="str">
        <f t="shared" si="0"/>
        <v>TEHNOPINDPumpla97 Elektrotehnilised ruumid</v>
      </c>
    </row>
    <row r="18" spans="1:4">
      <c r="A18" s="45" t="s">
        <v>469</v>
      </c>
      <c r="B18" s="45" t="s">
        <v>66</v>
      </c>
      <c r="C18" s="45" t="s">
        <v>61</v>
      </c>
      <c r="D18" s="45" t="str">
        <f t="shared" si="0"/>
        <v>TEHNOPINDPumpla99 Liigitamata liiklus- ja tehnoruumid</v>
      </c>
    </row>
    <row r="19" spans="1:4">
      <c r="A19" s="45" t="s">
        <v>470</v>
      </c>
      <c r="B19" s="45" t="s">
        <v>63</v>
      </c>
      <c r="C19" s="45" t="s">
        <v>61</v>
      </c>
      <c r="D19" s="45" t="str">
        <f t="shared" si="0"/>
        <v>TEHNOPINDSamarõhukamber94 Kütte- ja veehooldusruumid</v>
      </c>
    </row>
    <row r="20" spans="1:4">
      <c r="A20" s="45" t="s">
        <v>470</v>
      </c>
      <c r="B20" s="45" t="s">
        <v>66</v>
      </c>
      <c r="C20" s="45" t="s">
        <v>61</v>
      </c>
      <c r="D20" s="45" t="str">
        <f t="shared" si="0"/>
        <v>TEHNOPINDSamarõhukamber99 Liigitamata liiklus- ja tehnoruumid</v>
      </c>
    </row>
    <row r="21" spans="1:4">
      <c r="A21" s="45" t="s">
        <v>471</v>
      </c>
      <c r="B21" s="45" t="s">
        <v>105</v>
      </c>
      <c r="C21" s="45" t="s">
        <v>61</v>
      </c>
      <c r="D21" s="45" t="str">
        <f t="shared" si="0"/>
        <v>TEHNOPINDSideruum/Nõrkvool97 Elektrotehnilised ruumid</v>
      </c>
    </row>
    <row r="22" spans="1:4">
      <c r="A22" s="45" t="s">
        <v>471</v>
      </c>
      <c r="B22" s="45" t="s">
        <v>66</v>
      </c>
      <c r="C22" s="45" t="s">
        <v>61</v>
      </c>
      <c r="D22" s="45" t="str">
        <f t="shared" si="0"/>
        <v>TEHNOPINDSideruum/Nõrkvool99 Liigitamata liiklus- ja tehnoruumid</v>
      </c>
    </row>
    <row r="23" spans="1:4">
      <c r="A23" s="45" t="s">
        <v>62</v>
      </c>
      <c r="B23" s="45" t="s">
        <v>63</v>
      </c>
      <c r="C23" s="45" t="s">
        <v>61</v>
      </c>
      <c r="D23" s="45" t="str">
        <f t="shared" si="0"/>
        <v>TEHNOPINDSoojasõlm94 Kütte- ja veehooldusruumid</v>
      </c>
    </row>
    <row r="24" spans="1:4">
      <c r="A24" s="45" t="s">
        <v>472</v>
      </c>
      <c r="B24" s="45" t="s">
        <v>63</v>
      </c>
      <c r="C24" s="45" t="s">
        <v>61</v>
      </c>
      <c r="D24" s="45" t="str">
        <f t="shared" si="0"/>
        <v>TEHNOPINDSprinkler/Tuletõrje pump94 Kütte- ja veehooldusruumid</v>
      </c>
    </row>
    <row r="25" spans="1:4">
      <c r="A25" s="45" t="s">
        <v>472</v>
      </c>
      <c r="B25" s="45" t="s">
        <v>66</v>
      </c>
      <c r="C25" s="45" t="s">
        <v>61</v>
      </c>
      <c r="D25" s="45" t="str">
        <f t="shared" si="0"/>
        <v>TEHNOPINDSprinkler/Tuletõrje pump99 Liigitamata liiklus- ja tehnoruumid</v>
      </c>
    </row>
    <row r="26" spans="1:4">
      <c r="A26" s="45" t="s">
        <v>473</v>
      </c>
      <c r="B26" s="45" t="s">
        <v>105</v>
      </c>
      <c r="C26" s="45" t="s">
        <v>61</v>
      </c>
      <c r="D26" s="45" t="str">
        <f t="shared" si="0"/>
        <v>TEHNOPINDUPS-ruum97 Elektrotehnilised ruumid</v>
      </c>
    </row>
    <row r="27" spans="1:4">
      <c r="A27" s="45" t="s">
        <v>473</v>
      </c>
      <c r="B27" s="45" t="s">
        <v>66</v>
      </c>
      <c r="C27" s="45" t="s">
        <v>61</v>
      </c>
      <c r="D27" s="45" t="str">
        <f t="shared" si="0"/>
        <v>TEHNOPINDUPS-ruum99 Liigitamata liiklus- ja tehnoruumid</v>
      </c>
    </row>
    <row r="28" spans="1:4">
      <c r="A28" s="45" t="s">
        <v>474</v>
      </c>
      <c r="B28" s="45" t="s">
        <v>63</v>
      </c>
      <c r="C28" s="45" t="s">
        <v>61</v>
      </c>
      <c r="D28" s="45" t="str">
        <f t="shared" si="0"/>
        <v>TEHNOPINDVeemõõdusõlm94 Kütte- ja veehooldusruumid</v>
      </c>
    </row>
    <row r="29" spans="1:4">
      <c r="A29" s="45" t="s">
        <v>322</v>
      </c>
      <c r="B29" s="45" t="s">
        <v>323</v>
      </c>
      <c r="C29" s="45" t="s">
        <v>61</v>
      </c>
      <c r="D29" s="45" t="str">
        <f t="shared" si="0"/>
        <v>TEHNOPINDVent ruum96 Ventilatsiooniruumid</v>
      </c>
    </row>
    <row r="30" spans="1:4">
      <c r="A30" s="45" t="s">
        <v>475</v>
      </c>
      <c r="B30" s="45" t="s">
        <v>323</v>
      </c>
      <c r="C30" s="45" t="s">
        <v>61</v>
      </c>
      <c r="D30" s="45" t="str">
        <f t="shared" si="0"/>
        <v>TEHNOPINDÕhuvõtukamber96 Ventilatsiooniruumid</v>
      </c>
    </row>
    <row r="31" spans="1:4">
      <c r="A31" s="45" t="s">
        <v>160</v>
      </c>
      <c r="B31" s="45" t="s">
        <v>79</v>
      </c>
      <c r="C31" s="45" t="s">
        <v>77</v>
      </c>
      <c r="D31" s="45" t="str">
        <f t="shared" si="0"/>
        <v>VERTIKAALSETE ÜHENDUSTEEDE PINDLift92 Vertikaalliiklusruumid</v>
      </c>
    </row>
    <row r="32" spans="1:4">
      <c r="A32" s="45" t="s">
        <v>113</v>
      </c>
      <c r="B32" s="45" t="s">
        <v>79</v>
      </c>
      <c r="C32" s="45" t="s">
        <v>77</v>
      </c>
      <c r="D32" s="45" t="str">
        <f t="shared" si="0"/>
        <v>VERTIKAALSETE ÜHENDUSTEEDE PINDŠaht92 Vertikaalliiklusruumid</v>
      </c>
    </row>
    <row r="33" spans="1:4">
      <c r="A33" s="45" t="s">
        <v>78</v>
      </c>
      <c r="B33" s="45" t="s">
        <v>79</v>
      </c>
      <c r="C33" s="45" t="s">
        <v>77</v>
      </c>
      <c r="D33" s="45" t="str">
        <f t="shared" si="0"/>
        <v>VERTIKAALSETE ÜHENDUSTEEDE PINDTrepp/Trepikoda92 Vertikaalliiklusruumid</v>
      </c>
    </row>
    <row r="34" spans="1:4">
      <c r="A34" s="45" t="s">
        <v>74</v>
      </c>
      <c r="B34" s="45" t="s">
        <v>75</v>
      </c>
      <c r="C34" s="45" t="s">
        <v>57</v>
      </c>
      <c r="D34" s="45" t="str">
        <f t="shared" si="0"/>
        <v>ÜÜRITAV PINDAatrium/Fuajee91 Horisontaalliiklusruumid</v>
      </c>
    </row>
    <row r="35" spans="1:4">
      <c r="A35" s="45" t="s">
        <v>383</v>
      </c>
      <c r="B35" s="45" t="s">
        <v>319</v>
      </c>
      <c r="C35" s="45" t="s">
        <v>57</v>
      </c>
      <c r="D35" s="45" t="str">
        <f t="shared" si="0"/>
        <v>ÜÜRITAV PINDAbiruum23 Äriruumide abiruumid</v>
      </c>
    </row>
    <row r="36" spans="1:4">
      <c r="A36" s="45" t="s">
        <v>136</v>
      </c>
      <c r="B36" s="45" t="s">
        <v>137</v>
      </c>
      <c r="C36" s="45" t="s">
        <v>57</v>
      </c>
      <c r="D36" s="45" t="str">
        <f t="shared" si="0"/>
        <v>ÜÜRITAV PINDArhiiv53 Arhiivid</v>
      </c>
    </row>
    <row r="37" spans="1:4">
      <c r="A37" s="45" t="s">
        <v>476</v>
      </c>
      <c r="B37" s="45" t="s">
        <v>477</v>
      </c>
      <c r="C37" s="45" t="s">
        <v>57</v>
      </c>
      <c r="D37" s="45" t="str">
        <f t="shared" si="0"/>
        <v>ÜÜRITAV PINDAuditoorium34 Auditooriumid</v>
      </c>
    </row>
    <row r="38" spans="1:4">
      <c r="A38" s="45" t="s">
        <v>478</v>
      </c>
      <c r="B38" s="45" t="s">
        <v>479</v>
      </c>
      <c r="C38" s="45" t="s">
        <v>57</v>
      </c>
      <c r="D38" s="45" t="str">
        <f t="shared" si="0"/>
        <v>ÜÜRITAV PINDAutopesula85 Pesumaja</v>
      </c>
    </row>
    <row r="39" spans="1:4">
      <c r="A39" s="45" t="s">
        <v>480</v>
      </c>
      <c r="B39" s="45" t="s">
        <v>227</v>
      </c>
      <c r="C39" s="45" t="s">
        <v>57</v>
      </c>
      <c r="D39" s="45" t="str">
        <f t="shared" si="0"/>
        <v>ÜÜRITAV PINDDesokamber49 Ruumigrupi liigitamata eriruumid</v>
      </c>
    </row>
    <row r="40" spans="1:4">
      <c r="A40" s="45" t="s">
        <v>481</v>
      </c>
      <c r="B40" s="45" t="s">
        <v>137</v>
      </c>
      <c r="C40" s="45" t="s">
        <v>57</v>
      </c>
      <c r="D40" s="45" t="str">
        <f t="shared" si="0"/>
        <v>ÜÜRITAV PINDDokumendihoidla53 Arhiivid</v>
      </c>
    </row>
    <row r="41" spans="1:4">
      <c r="A41" s="45" t="s">
        <v>481</v>
      </c>
      <c r="B41" s="45" t="s">
        <v>93</v>
      </c>
      <c r="C41" s="45" t="s">
        <v>57</v>
      </c>
      <c r="D41" s="45" t="str">
        <f t="shared" si="0"/>
        <v>ÜÜRITAV PINDDokumendihoidla59 Liigitamata hoiuruumid</v>
      </c>
    </row>
    <row r="42" spans="1:4">
      <c r="A42" s="45" t="s">
        <v>117</v>
      </c>
      <c r="B42" s="45" t="s">
        <v>75</v>
      </c>
      <c r="C42" s="45" t="s">
        <v>57</v>
      </c>
      <c r="D42" s="45" t="str">
        <f t="shared" si="0"/>
        <v>ÜÜRITAV PINDEesruum91 Horisontaalliiklusruumid</v>
      </c>
    </row>
    <row r="43" spans="1:4">
      <c r="A43" s="45" t="s">
        <v>482</v>
      </c>
      <c r="B43" s="45" t="s">
        <v>483</v>
      </c>
      <c r="C43" s="45" t="s">
        <v>57</v>
      </c>
      <c r="D43" s="45" t="str">
        <f t="shared" si="0"/>
        <v>ÜÜRITAV PINDEluruum11 Korterid tubade arvu järgi</v>
      </c>
    </row>
    <row r="44" spans="1:4">
      <c r="A44" s="45" t="s">
        <v>482</v>
      </c>
      <c r="B44" s="45" t="s">
        <v>484</v>
      </c>
      <c r="C44" s="45" t="s">
        <v>57</v>
      </c>
      <c r="D44" s="45" t="str">
        <f t="shared" si="0"/>
        <v>ÜÜRITAV PINDEluruum12 Eluruumid eraldi</v>
      </c>
    </row>
    <row r="45" spans="1:4">
      <c r="A45" s="45" t="s">
        <v>482</v>
      </c>
      <c r="B45" s="45" t="s">
        <v>485</v>
      </c>
      <c r="C45" s="45" t="s">
        <v>57</v>
      </c>
      <c r="D45" s="45" t="str">
        <f t="shared" si="0"/>
        <v>ÜÜRITAV PINDEluruum13 Majutusruumid</v>
      </c>
    </row>
    <row r="46" spans="1:4">
      <c r="A46" s="45" t="s">
        <v>482</v>
      </c>
      <c r="B46" s="45" t="s">
        <v>486</v>
      </c>
      <c r="C46" s="45" t="s">
        <v>57</v>
      </c>
      <c r="D46" s="45" t="str">
        <f t="shared" si="0"/>
        <v>ÜÜRITAV PINDEluruum15 Ühiselamutoad</v>
      </c>
    </row>
    <row r="47" spans="1:4">
      <c r="A47" s="45" t="s">
        <v>482</v>
      </c>
      <c r="B47" s="45" t="s">
        <v>487</v>
      </c>
      <c r="C47" s="45" t="s">
        <v>57</v>
      </c>
      <c r="D47" s="45" t="str">
        <f t="shared" si="0"/>
        <v>ÜÜRITAV PINDEluruum16 Hotellitoad</v>
      </c>
    </row>
    <row r="48" spans="1:4">
      <c r="A48" s="45" t="s">
        <v>482</v>
      </c>
      <c r="B48" s="45" t="s">
        <v>488</v>
      </c>
      <c r="C48" s="45" t="s">
        <v>57</v>
      </c>
      <c r="D48" s="45" t="str">
        <f t="shared" si="0"/>
        <v>ÜÜRITAV PINDEluruum17 Kasarmutoad</v>
      </c>
    </row>
    <row r="49" spans="1:4">
      <c r="A49" s="45" t="s">
        <v>482</v>
      </c>
      <c r="B49" s="45" t="s">
        <v>489</v>
      </c>
      <c r="C49" s="45" t="s">
        <v>57</v>
      </c>
      <c r="D49" s="45" t="str">
        <f t="shared" si="0"/>
        <v>ÜÜRITAV PINDEluruum18 Magamissaalid</v>
      </c>
    </row>
    <row r="50" spans="1:4">
      <c r="A50" s="45" t="s">
        <v>482</v>
      </c>
      <c r="B50" s="45" t="s">
        <v>490</v>
      </c>
      <c r="C50" s="45" t="s">
        <v>57</v>
      </c>
      <c r="D50" s="45" t="str">
        <f t="shared" si="0"/>
        <v>ÜÜRITAV PINDEluruum19 Liigitamata eluruumid</v>
      </c>
    </row>
    <row r="51" spans="1:4">
      <c r="A51" s="45" t="s">
        <v>226</v>
      </c>
      <c r="B51" s="45" t="s">
        <v>227</v>
      </c>
      <c r="C51" s="45" t="s">
        <v>57</v>
      </c>
      <c r="D51" s="45" t="str">
        <f t="shared" si="0"/>
        <v>ÜÜRITAV PINDEriotstarbeline ruum49 Ruumigrupi liigitamata eriruumid</v>
      </c>
    </row>
    <row r="52" spans="1:4">
      <c r="A52" s="45" t="s">
        <v>58</v>
      </c>
      <c r="B52" s="45" t="s">
        <v>59</v>
      </c>
      <c r="C52" s="45" t="s">
        <v>57</v>
      </c>
      <c r="D52" s="45" t="str">
        <f t="shared" si="0"/>
        <v>ÜÜRITAV PINDGaraaž55 Garaažid</v>
      </c>
    </row>
    <row r="53" spans="1:4">
      <c r="A53" s="45" t="s">
        <v>491</v>
      </c>
      <c r="B53" s="45" t="s">
        <v>492</v>
      </c>
      <c r="C53" s="45" t="s">
        <v>57</v>
      </c>
      <c r="D53" s="45" t="str">
        <f t="shared" si="0"/>
        <v>ÜÜRITAV PINDGarderoob51 Garderoobiruumid</v>
      </c>
    </row>
    <row r="54" spans="1:4">
      <c r="A54" s="45" t="s">
        <v>92</v>
      </c>
      <c r="B54" s="45" t="s">
        <v>493</v>
      </c>
      <c r="C54" s="45" t="s">
        <v>57</v>
      </c>
      <c r="D54" s="45" t="str">
        <f t="shared" si="0"/>
        <v>ÜÜRITAV PINDHoiuruum/Ladu52 Laod</v>
      </c>
    </row>
    <row r="55" spans="1:4">
      <c r="A55" s="45" t="s">
        <v>92</v>
      </c>
      <c r="B55" s="45" t="s">
        <v>93</v>
      </c>
      <c r="C55" s="45" t="s">
        <v>57</v>
      </c>
      <c r="D55" s="45" t="str">
        <f t="shared" si="0"/>
        <v>ÜÜRITAV PINDHoiuruum/Ladu59 Liigitamata hoiuruumid</v>
      </c>
    </row>
    <row r="56" spans="1:4">
      <c r="A56" s="45" t="s">
        <v>494</v>
      </c>
      <c r="B56" s="45" t="s">
        <v>93</v>
      </c>
      <c r="C56" s="45" t="s">
        <v>57</v>
      </c>
      <c r="D56" s="45" t="str">
        <f t="shared" si="0"/>
        <v>ÜÜRITAV PINDJalgrataste hoidla59 Liigitamata hoiuruumid</v>
      </c>
    </row>
    <row r="57" spans="1:4">
      <c r="A57" s="45" t="s">
        <v>495</v>
      </c>
      <c r="B57" s="45" t="s">
        <v>496</v>
      </c>
      <c r="C57" s="45" t="s">
        <v>57</v>
      </c>
      <c r="D57" s="45" t="str">
        <f t="shared" si="0"/>
        <v>ÜÜRITAV PINDJäätmed87 Jäätmehooldusruumid</v>
      </c>
    </row>
    <row r="58" spans="1:4">
      <c r="A58" s="46" t="s">
        <v>497</v>
      </c>
      <c r="B58" s="45" t="s">
        <v>227</v>
      </c>
      <c r="C58" s="45" t="s">
        <v>57</v>
      </c>
      <c r="D58" s="45" t="str">
        <f t="shared" si="0"/>
        <v>ÜÜRITAV PINDKaaluruum49 Ruumigrupi liigitamata eriruumid</v>
      </c>
    </row>
    <row r="59" spans="1:4">
      <c r="A59" s="45" t="s">
        <v>88</v>
      </c>
      <c r="B59" s="45" t="s">
        <v>89</v>
      </c>
      <c r="C59" s="45" t="s">
        <v>57</v>
      </c>
      <c r="D59" s="45" t="str">
        <f t="shared" si="0"/>
        <v>ÜÜRITAV PINDKabinet/Büroo21 Bürooruumid</v>
      </c>
    </row>
    <row r="60" spans="1:4">
      <c r="A60" s="45" t="s">
        <v>88</v>
      </c>
      <c r="B60" s="45" t="s">
        <v>146</v>
      </c>
      <c r="C60" s="45" t="s">
        <v>57</v>
      </c>
      <c r="D60" s="45" t="str">
        <f t="shared" si="0"/>
        <v>ÜÜRITAV PINDKabinet/Büroo22 Äriruumid</v>
      </c>
    </row>
    <row r="61" spans="1:4">
      <c r="A61" s="45" t="s">
        <v>498</v>
      </c>
      <c r="B61" s="45" t="s">
        <v>93</v>
      </c>
      <c r="C61" s="45" t="s">
        <v>57</v>
      </c>
      <c r="D61" s="45" t="str">
        <f t="shared" si="0"/>
        <v>ÜÜRITAV PINDKelder59 Liigitamata hoiuruumid</v>
      </c>
    </row>
    <row r="62" spans="1:4">
      <c r="A62" s="45" t="s">
        <v>498</v>
      </c>
      <c r="B62" s="45" t="s">
        <v>499</v>
      </c>
      <c r="C62" s="45" t="s">
        <v>57</v>
      </c>
      <c r="D62" s="45" t="str">
        <f t="shared" si="0"/>
        <v>ÜÜRITAV PINDKelder82 Kinnistu juurde kuuluvad laod</v>
      </c>
    </row>
    <row r="63" spans="1:4">
      <c r="A63" s="45" t="s">
        <v>498</v>
      </c>
      <c r="B63" s="45" t="s">
        <v>500</v>
      </c>
      <c r="C63" s="45" t="s">
        <v>57</v>
      </c>
      <c r="D63" s="45" t="str">
        <f t="shared" si="0"/>
        <v>ÜÜRITAV PINDKelder88 Kinnistu eriruumid</v>
      </c>
    </row>
    <row r="64" spans="1:4">
      <c r="A64" s="45" t="s">
        <v>501</v>
      </c>
      <c r="B64" s="45" t="s">
        <v>93</v>
      </c>
      <c r="C64" s="45" t="s">
        <v>57</v>
      </c>
      <c r="D64" s="45" t="str">
        <f t="shared" si="0"/>
        <v>ÜÜRITAV PINDKemikaalid59 Liigitamata hoiuruumid</v>
      </c>
    </row>
    <row r="65" spans="1:4">
      <c r="A65" s="45" t="s">
        <v>502</v>
      </c>
      <c r="B65" s="45" t="s">
        <v>490</v>
      </c>
      <c r="C65" s="45" t="s">
        <v>57</v>
      </c>
      <c r="D65" s="45" t="str">
        <f t="shared" si="0"/>
        <v>ÜÜRITAV PINDKinnipidamisruum19 Liigitamata eluruumid</v>
      </c>
    </row>
    <row r="66" spans="1:4">
      <c r="A66" s="45" t="s">
        <v>502</v>
      </c>
      <c r="B66" s="45" t="s">
        <v>227</v>
      </c>
      <c r="C66" s="45" t="s">
        <v>57</v>
      </c>
      <c r="D66" s="45" t="str">
        <f t="shared" si="0"/>
        <v>ÜÜRITAV PINDKinnipidamisruum49 Ruumigrupi liigitamata eriruumid</v>
      </c>
    </row>
    <row r="67" spans="1:4">
      <c r="A67" s="45" t="s">
        <v>503</v>
      </c>
      <c r="B67" s="45" t="s">
        <v>504</v>
      </c>
      <c r="C67" s="45" t="s">
        <v>57</v>
      </c>
      <c r="D67" s="45" t="str">
        <f t="shared" ref="D67:D120" si="1">C67&amp;A67&amp;B67</f>
        <v>ÜÜRITAV PINDKlassiruum31 Klassiruumid</v>
      </c>
    </row>
    <row r="68" spans="1:4">
      <c r="A68" s="45" t="s">
        <v>505</v>
      </c>
      <c r="B68" s="45" t="s">
        <v>227</v>
      </c>
      <c r="C68" s="45" t="s">
        <v>57</v>
      </c>
      <c r="D68" s="45" t="str">
        <f t="shared" si="1"/>
        <v>ÜÜRITAV PINDKoeraruum49 Ruumigrupi liigitamata eriruumid</v>
      </c>
    </row>
    <row r="69" spans="1:4">
      <c r="A69" s="45" t="s">
        <v>506</v>
      </c>
      <c r="B69" s="45" t="s">
        <v>89</v>
      </c>
      <c r="C69" s="45" t="s">
        <v>57</v>
      </c>
      <c r="D69" s="45" t="str">
        <f t="shared" si="1"/>
        <v>ÜÜRITAV PINDKohtusaal21 Bürooruumid</v>
      </c>
    </row>
    <row r="70" spans="1:4">
      <c r="A70" s="45" t="s">
        <v>95</v>
      </c>
      <c r="B70" s="45" t="s">
        <v>75</v>
      </c>
      <c r="C70" s="45" t="s">
        <v>57</v>
      </c>
      <c r="D70" s="45" t="str">
        <f t="shared" si="1"/>
        <v>ÜÜRITAV PINDKoridor91 Horisontaalliiklusruumid</v>
      </c>
    </row>
    <row r="71" spans="1:4">
      <c r="A71" s="45" t="s">
        <v>140</v>
      </c>
      <c r="B71" s="45" t="s">
        <v>141</v>
      </c>
      <c r="C71" s="45" t="s">
        <v>57</v>
      </c>
      <c r="D71" s="45" t="str">
        <f t="shared" si="1"/>
        <v>ÜÜRITAV PINDKoristus- ja hooldusruum86 Koristus- ja hooldusruumid</v>
      </c>
    </row>
    <row r="72" spans="1:4">
      <c r="A72" s="46" t="s">
        <v>507</v>
      </c>
      <c r="B72" s="45" t="s">
        <v>508</v>
      </c>
      <c r="C72" s="45" t="s">
        <v>57</v>
      </c>
      <c r="D72" s="45" t="str">
        <f t="shared" si="1"/>
        <v>ÜÜRITAV PINDKöögi abiruum64 Köögiruumid</v>
      </c>
    </row>
    <row r="73" spans="1:4">
      <c r="A73" s="45" t="s">
        <v>509</v>
      </c>
      <c r="B73" s="45" t="s">
        <v>510</v>
      </c>
      <c r="C73" s="45" t="s">
        <v>57</v>
      </c>
      <c r="D73" s="45" t="str">
        <f>C73&amp;A73&amp;B73</f>
        <v>ÜÜRITAV PINDKööginurk/Köök62 Töökoha söögitoad</v>
      </c>
    </row>
    <row r="74" spans="1:4">
      <c r="A74" s="45" t="s">
        <v>509</v>
      </c>
      <c r="B74" s="45" t="s">
        <v>508</v>
      </c>
      <c r="C74" s="45" t="s">
        <v>57</v>
      </c>
      <c r="D74" s="45" t="str">
        <f t="shared" si="1"/>
        <v>ÜÜRITAV PINDKööginurk/Köök64 Köögiruumid</v>
      </c>
    </row>
    <row r="75" spans="1:4">
      <c r="A75" s="46" t="s">
        <v>511</v>
      </c>
      <c r="B75" s="45" t="s">
        <v>512</v>
      </c>
      <c r="C75" s="45" t="s">
        <v>57</v>
      </c>
      <c r="D75" s="45" t="str">
        <f t="shared" si="1"/>
        <v>ÜÜRITAV PINDKülmik65 Köögi külmkambrid</v>
      </c>
    </row>
    <row r="76" spans="1:4">
      <c r="A76" s="45" t="s">
        <v>513</v>
      </c>
      <c r="B76" s="45" t="s">
        <v>227</v>
      </c>
      <c r="C76" s="45" t="s">
        <v>57</v>
      </c>
      <c r="D76" s="45" t="str">
        <f t="shared" si="1"/>
        <v>ÜÜRITAV PINDLaadimisruum/-tsoon49 Ruumigrupi liigitamata eriruumid</v>
      </c>
    </row>
    <row r="77" spans="1:4">
      <c r="A77" s="45" t="s">
        <v>171</v>
      </c>
      <c r="B77" s="45" t="s">
        <v>172</v>
      </c>
      <c r="C77" s="45" t="s">
        <v>57</v>
      </c>
      <c r="D77" s="45" t="str">
        <f t="shared" si="1"/>
        <v>ÜÜRITAV PINDLaboratoorium36 Laboratooriumiruumid</v>
      </c>
    </row>
    <row r="78" spans="1:4">
      <c r="A78" s="45" t="s">
        <v>514</v>
      </c>
      <c r="B78" s="45" t="s">
        <v>227</v>
      </c>
      <c r="C78" s="45" t="s">
        <v>57</v>
      </c>
      <c r="D78" s="45" t="str">
        <f t="shared" si="1"/>
        <v>ÜÜRITAV PINDLahangusaal49 Ruumigrupi liigitamata eriruumid</v>
      </c>
    </row>
    <row r="79" spans="1:4">
      <c r="A79" s="45" t="s">
        <v>515</v>
      </c>
      <c r="B79" s="45" t="s">
        <v>227</v>
      </c>
      <c r="C79" s="45" t="s">
        <v>57</v>
      </c>
      <c r="D79" s="45" t="str">
        <f t="shared" si="1"/>
        <v>ÜÜRITAV PINDLasketiir49 Ruumigrupi liigitamata eriruumid</v>
      </c>
    </row>
    <row r="80" spans="1:4">
      <c r="A80" s="45" t="s">
        <v>516</v>
      </c>
      <c r="B80" s="45" t="s">
        <v>517</v>
      </c>
      <c r="C80" s="45" t="s">
        <v>57</v>
      </c>
      <c r="D80" s="45" t="str">
        <f t="shared" si="1"/>
        <v>ÜÜRITAV PINDLaut41 Tootmisruumid</v>
      </c>
    </row>
    <row r="81" spans="1:4">
      <c r="A81" s="45" t="s">
        <v>516</v>
      </c>
      <c r="B81" s="46" t="s">
        <v>500</v>
      </c>
      <c r="C81" s="45" t="s">
        <v>57</v>
      </c>
      <c r="D81" s="45" t="str">
        <f t="shared" si="1"/>
        <v>ÜÜRITAV PINDLaut88 Kinnistu eriruumid</v>
      </c>
    </row>
    <row r="82" spans="1:4">
      <c r="A82" s="45" t="s">
        <v>518</v>
      </c>
      <c r="B82" s="45" t="s">
        <v>519</v>
      </c>
      <c r="C82" s="45" t="s">
        <v>57</v>
      </c>
      <c r="D82" s="45" t="str">
        <f t="shared" si="1"/>
        <v>ÜÜRITAV PINDLava/Kino77 Klubi- ja harrastusruumid</v>
      </c>
    </row>
    <row r="83" spans="1:4">
      <c r="A83" s="45" t="s">
        <v>520</v>
      </c>
      <c r="B83" s="45" t="s">
        <v>521</v>
      </c>
      <c r="C83" s="45" t="s">
        <v>57</v>
      </c>
      <c r="D83" s="45" t="str">
        <f t="shared" si="1"/>
        <v>ÜÜRITAV PINDLeiliruum74 Leiliruumid</v>
      </c>
    </row>
    <row r="84" spans="1:4">
      <c r="A84" s="45" t="s">
        <v>522</v>
      </c>
      <c r="B84" s="45" t="s">
        <v>83</v>
      </c>
      <c r="C84" s="45" t="s">
        <v>57</v>
      </c>
      <c r="D84" s="45" t="str">
        <f t="shared" si="1"/>
        <v>ÜÜRITAV PINDLüüs83 Sissepääsuruumid</v>
      </c>
    </row>
    <row r="85" spans="1:4">
      <c r="A85" s="45" t="s">
        <v>522</v>
      </c>
      <c r="B85" s="45" t="s">
        <v>75</v>
      </c>
      <c r="C85" s="45" t="s">
        <v>57</v>
      </c>
      <c r="D85" s="45" t="str">
        <f t="shared" si="1"/>
        <v>ÜÜRITAV PINDLüüs91 Horisontaalliiklusruumid</v>
      </c>
    </row>
    <row r="86" spans="1:4">
      <c r="A86" s="45" t="s">
        <v>130</v>
      </c>
      <c r="B86" s="45" t="s">
        <v>89</v>
      </c>
      <c r="C86" s="45" t="s">
        <v>57</v>
      </c>
      <c r="D86" s="45" t="str">
        <f t="shared" si="1"/>
        <v>ÜÜRITAV PINDNõupidamise ruum21 Bürooruumid</v>
      </c>
    </row>
    <row r="87" spans="1:4">
      <c r="A87" s="45" t="s">
        <v>523</v>
      </c>
      <c r="B87" s="45" t="s">
        <v>524</v>
      </c>
      <c r="C87" s="45" t="s">
        <v>57</v>
      </c>
      <c r="D87" s="45" t="str">
        <f t="shared" si="1"/>
        <v>ÜÜRITAV PINDNäitusesaal/Muuseum46 Kultuuriasutuste ruumid</v>
      </c>
    </row>
    <row r="88" spans="1:4">
      <c r="A88" s="45" t="s">
        <v>85</v>
      </c>
      <c r="B88" s="45" t="s">
        <v>146</v>
      </c>
      <c r="C88" s="45" t="s">
        <v>57</v>
      </c>
      <c r="D88" s="45" t="str">
        <f t="shared" si="1"/>
        <v>ÜÜRITAV PINDOoteruum/Teenindusruum22 Äriruumid</v>
      </c>
    </row>
    <row r="89" spans="1:4">
      <c r="A89" s="45" t="s">
        <v>85</v>
      </c>
      <c r="B89" s="45" t="s">
        <v>86</v>
      </c>
      <c r="C89" s="45" t="s">
        <v>57</v>
      </c>
      <c r="D89" s="45" t="str">
        <f t="shared" si="1"/>
        <v>ÜÜRITAV PINDOoteruum/Teenindusruum84 Avalikud teenindusruumid</v>
      </c>
    </row>
    <row r="90" spans="1:4">
      <c r="A90" s="45" t="s">
        <v>525</v>
      </c>
      <c r="B90" s="45" t="s">
        <v>59</v>
      </c>
      <c r="C90" s="45" t="s">
        <v>57</v>
      </c>
      <c r="D90" s="45" t="str">
        <f t="shared" si="1"/>
        <v>ÜÜRITAV PINDParkla55 Garaažid</v>
      </c>
    </row>
    <row r="91" spans="1:4">
      <c r="A91" s="45" t="s">
        <v>525</v>
      </c>
      <c r="B91" s="45" t="s">
        <v>526</v>
      </c>
      <c r="C91" s="45" t="s">
        <v>57</v>
      </c>
      <c r="D91" s="45" t="str">
        <f t="shared" si="1"/>
        <v>ÜÜRITAV PINDParkla89 Liigitamata ühisruumid</v>
      </c>
    </row>
    <row r="92" spans="1:4">
      <c r="A92" s="45" t="s">
        <v>110</v>
      </c>
      <c r="B92" s="45" t="s">
        <v>111</v>
      </c>
      <c r="C92" s="45" t="s">
        <v>57</v>
      </c>
      <c r="D92" s="45" t="str">
        <f t="shared" si="1"/>
        <v>ÜÜRITAV PINDPesuruum72 Pesuruumid</v>
      </c>
    </row>
    <row r="93" spans="1:4">
      <c r="A93" s="45" t="s">
        <v>207</v>
      </c>
      <c r="B93" s="45" t="s">
        <v>208</v>
      </c>
      <c r="C93" s="45" t="s">
        <v>57</v>
      </c>
      <c r="D93" s="45" t="str">
        <f t="shared" si="1"/>
        <v>ÜÜRITAV PINDPuhkeruum48 Puhke- ja huvialaruumid</v>
      </c>
    </row>
    <row r="94" spans="1:4">
      <c r="A94" s="45" t="s">
        <v>207</v>
      </c>
      <c r="B94" s="45" t="s">
        <v>527</v>
      </c>
      <c r="C94" s="45" t="s">
        <v>57</v>
      </c>
      <c r="D94" s="45" t="str">
        <f t="shared" si="1"/>
        <v>ÜÜRITAV PINDPuhkeruum75 Puhketoad</v>
      </c>
    </row>
    <row r="95" spans="1:4">
      <c r="A95" s="45" t="s">
        <v>528</v>
      </c>
      <c r="B95" s="45" t="s">
        <v>526</v>
      </c>
      <c r="C95" s="45" t="s">
        <v>57</v>
      </c>
      <c r="D95" s="45" t="str">
        <f t="shared" si="1"/>
        <v>ÜÜRITAV PINDPööning/Katusealune89 Liigitamata ühisruumid</v>
      </c>
    </row>
    <row r="96" spans="1:4">
      <c r="A96" s="45" t="s">
        <v>529</v>
      </c>
      <c r="B96" s="45" t="s">
        <v>530</v>
      </c>
      <c r="C96" s="45" t="s">
        <v>57</v>
      </c>
      <c r="D96" s="45" t="str">
        <f t="shared" si="1"/>
        <v>ÜÜRITAV PINDRaamatukogu39 Liigitamata õpperuumid</v>
      </c>
    </row>
    <row r="97" spans="1:4">
      <c r="A97" s="45" t="s">
        <v>531</v>
      </c>
      <c r="B97" s="45" t="s">
        <v>93</v>
      </c>
      <c r="C97" s="45" t="s">
        <v>57</v>
      </c>
      <c r="D97" s="45" t="str">
        <f t="shared" si="1"/>
        <v>ÜÜRITAV PINDRelvaruum59 Liigitamata hoiuruumid</v>
      </c>
    </row>
    <row r="98" spans="1:4">
      <c r="A98" s="45" t="s">
        <v>107</v>
      </c>
      <c r="B98" s="45" t="s">
        <v>108</v>
      </c>
      <c r="C98" s="45" t="s">
        <v>57</v>
      </c>
      <c r="D98" s="45" t="str">
        <f t="shared" si="1"/>
        <v>ÜÜRITAV PINDRiietusruum71 Riietusruumid</v>
      </c>
    </row>
    <row r="99" spans="1:4">
      <c r="A99" s="45" t="s">
        <v>532</v>
      </c>
      <c r="B99" s="45" t="s">
        <v>533</v>
      </c>
      <c r="C99" s="45" t="s">
        <v>57</v>
      </c>
      <c r="D99" s="45" t="str">
        <f t="shared" si="1"/>
        <v>ÜÜRITAV PINDSaal33 Loengusaalid</v>
      </c>
    </row>
    <row r="100" spans="1:4">
      <c r="A100" s="45" t="s">
        <v>532</v>
      </c>
      <c r="B100" s="45" t="s">
        <v>477</v>
      </c>
      <c r="C100" s="45" t="s">
        <v>57</v>
      </c>
      <c r="D100" s="45" t="str">
        <f t="shared" si="1"/>
        <v>ÜÜRITAV PINDSaal34 Auditooriumid</v>
      </c>
    </row>
    <row r="101" spans="1:4">
      <c r="A101" s="45" t="s">
        <v>534</v>
      </c>
      <c r="B101" s="45" t="s">
        <v>535</v>
      </c>
      <c r="C101" s="45" t="s">
        <v>57</v>
      </c>
      <c r="D101" s="45" t="str">
        <f t="shared" si="1"/>
        <v>ÜÜRITAV PINDSakraalruum45 Sakraalruumid</v>
      </c>
    </row>
    <row r="102" spans="1:4">
      <c r="A102" s="45" t="s">
        <v>536</v>
      </c>
      <c r="B102" s="45" t="s">
        <v>146</v>
      </c>
      <c r="C102" s="45" t="s">
        <v>57</v>
      </c>
      <c r="D102" s="45" t="str">
        <f t="shared" si="1"/>
        <v>ÜÜRITAV PINDSalong22 Äriruumid</v>
      </c>
    </row>
    <row r="103" spans="1:4">
      <c r="A103" s="45" t="s">
        <v>318</v>
      </c>
      <c r="B103" s="45" t="s">
        <v>319</v>
      </c>
      <c r="C103" s="45" t="s">
        <v>57</v>
      </c>
      <c r="D103" s="45" t="str">
        <f t="shared" si="1"/>
        <v>ÜÜRITAV PINDServer23 Äriruumide abiruumid</v>
      </c>
    </row>
    <row r="104" spans="1:4">
      <c r="A104" s="45" t="s">
        <v>537</v>
      </c>
      <c r="B104" s="45" t="s">
        <v>538</v>
      </c>
      <c r="C104" s="45" t="s">
        <v>57</v>
      </c>
      <c r="D104" s="45" t="str">
        <f t="shared" si="1"/>
        <v>ÜÜRITAV PINDSpordiruum/-saal47 Spordiruumid</v>
      </c>
    </row>
    <row r="105" spans="1:4">
      <c r="A105" s="45" t="s">
        <v>539</v>
      </c>
      <c r="B105" s="45" t="s">
        <v>146</v>
      </c>
      <c r="C105" s="45" t="s">
        <v>57</v>
      </c>
      <c r="D105" s="45" t="str">
        <f t="shared" si="1"/>
        <v>ÜÜRITAV PINDStuudio22 Äriruumid</v>
      </c>
    </row>
    <row r="106" spans="1:4">
      <c r="A106" s="45" t="s">
        <v>540</v>
      </c>
      <c r="B106" s="45" t="s">
        <v>541</v>
      </c>
      <c r="C106" s="45" t="s">
        <v>57</v>
      </c>
      <c r="D106" s="45" t="str">
        <f t="shared" si="1"/>
        <v>ÜÜRITAV PINDSuitsetamise ruum79 Liigitamata sotsiaal- ja puhkeruumid</v>
      </c>
    </row>
    <row r="107" spans="1:4">
      <c r="A107" s="45" t="s">
        <v>542</v>
      </c>
      <c r="B107" s="45" t="s">
        <v>543</v>
      </c>
      <c r="C107" s="45" t="s">
        <v>57</v>
      </c>
      <c r="D107" s="45" t="str">
        <f t="shared" si="1"/>
        <v>ÜÜRITAV PINDSöökla/Kohvik61 Toitlustusruumid</v>
      </c>
    </row>
    <row r="108" spans="1:4">
      <c r="A108" s="45" t="s">
        <v>544</v>
      </c>
      <c r="B108" s="45" t="s">
        <v>526</v>
      </c>
      <c r="C108" s="45" t="s">
        <v>57</v>
      </c>
      <c r="D108" s="45" t="str">
        <f t="shared" si="1"/>
        <v>ÜÜRITAV PINDTalveaed89 Liigitamata ühisruumid</v>
      </c>
    </row>
    <row r="109" spans="1:4">
      <c r="A109" s="45" t="s">
        <v>545</v>
      </c>
      <c r="B109" s="45" t="s">
        <v>546</v>
      </c>
      <c r="C109" s="45" t="s">
        <v>57</v>
      </c>
      <c r="D109" s="45" t="str">
        <f t="shared" si="1"/>
        <v>ÜÜRITAV PINDTervishoiuruum42 Tervishoiuruumid</v>
      </c>
    </row>
    <row r="110" spans="1:4">
      <c r="A110" s="45" t="s">
        <v>547</v>
      </c>
      <c r="B110" s="45" t="s">
        <v>526</v>
      </c>
      <c r="C110" s="45" t="s">
        <v>57</v>
      </c>
      <c r="D110" s="45" t="str">
        <f t="shared" si="1"/>
        <v>ÜÜRITAV PINDTorn/Platvorm89 Liigitamata ühisruumid</v>
      </c>
    </row>
    <row r="111" spans="1:4">
      <c r="A111" s="45" t="s">
        <v>548</v>
      </c>
      <c r="B111" s="45" t="s">
        <v>79</v>
      </c>
      <c r="C111" s="45" t="s">
        <v>57</v>
      </c>
      <c r="D111" s="45" t="str">
        <f t="shared" si="1"/>
        <v>ÜÜRITAV PINDTorulifti ruum92 Vertikaalliiklusruumid</v>
      </c>
    </row>
    <row r="112" spans="1:4">
      <c r="A112" s="45" t="s">
        <v>82</v>
      </c>
      <c r="B112" s="45" t="s">
        <v>83</v>
      </c>
      <c r="C112" s="45" t="s">
        <v>57</v>
      </c>
      <c r="D112" s="45" t="str">
        <f t="shared" si="1"/>
        <v>ÜÜRITAV PINDTuulekoda83 Sissepääsuruumid</v>
      </c>
    </row>
    <row r="113" spans="1:4">
      <c r="A113" s="45" t="s">
        <v>549</v>
      </c>
      <c r="B113" s="45" t="s">
        <v>550</v>
      </c>
      <c r="C113" s="45" t="s">
        <v>57</v>
      </c>
      <c r="D113" s="45" t="str">
        <f t="shared" si="1"/>
        <v>ÜÜRITAV PINDTöökoda35 Kutseõppeasutuse töökojad</v>
      </c>
    </row>
    <row r="114" spans="1:4">
      <c r="A114" s="45" t="s">
        <v>549</v>
      </c>
      <c r="B114" s="45" t="s">
        <v>517</v>
      </c>
      <c r="C114" s="45" t="s">
        <v>57</v>
      </c>
      <c r="D114" s="45" t="str">
        <f t="shared" si="1"/>
        <v>ÜÜRITAV PINDTöökoda41 Tootmisruumid</v>
      </c>
    </row>
    <row r="115" spans="1:4">
      <c r="A115" s="45" t="s">
        <v>549</v>
      </c>
      <c r="B115" s="45" t="s">
        <v>227</v>
      </c>
      <c r="C115" s="45" t="s">
        <v>57</v>
      </c>
      <c r="D115" s="45" t="str">
        <f t="shared" si="1"/>
        <v>ÜÜRITAV PINDTöökoda49 Ruumigrupi liigitamata eriruumid</v>
      </c>
    </row>
    <row r="116" spans="1:4">
      <c r="A116" s="45" t="s">
        <v>551</v>
      </c>
      <c r="B116" s="45" t="s">
        <v>538</v>
      </c>
      <c r="C116" s="45" t="s">
        <v>57</v>
      </c>
      <c r="D116" s="45" t="str">
        <f t="shared" si="1"/>
        <v>ÜÜRITAV PINDUjula47 Spordiruumid</v>
      </c>
    </row>
    <row r="117" spans="1:4">
      <c r="A117" s="45" t="s">
        <v>552</v>
      </c>
      <c r="B117" s="45" t="s">
        <v>553</v>
      </c>
      <c r="C117" s="45" t="s">
        <v>57</v>
      </c>
      <c r="D117" s="45" t="str">
        <f t="shared" si="1"/>
        <v>ÜÜRITAV PINDValveruum38 Valveruumid</v>
      </c>
    </row>
    <row r="118" spans="1:4">
      <c r="A118" s="45" t="s">
        <v>554</v>
      </c>
      <c r="B118" s="45" t="s">
        <v>555</v>
      </c>
      <c r="C118" s="45" t="s">
        <v>57</v>
      </c>
      <c r="D118" s="45" t="str">
        <f t="shared" si="1"/>
        <v>ÜÜRITAV PINDVarjend81 Varjendid</v>
      </c>
    </row>
    <row r="119" spans="1:4">
      <c r="A119" s="45" t="s">
        <v>121</v>
      </c>
      <c r="B119" s="45" t="s">
        <v>122</v>
      </c>
      <c r="C119" s="45" t="s">
        <v>57</v>
      </c>
      <c r="D119" s="45" t="str">
        <f t="shared" si="1"/>
        <v>ÜÜRITAV PINDWC73 WC-ruumid</v>
      </c>
    </row>
    <row r="120" spans="1:4">
      <c r="A120" s="45"/>
      <c r="B120" s="45"/>
      <c r="C120" s="45" t="s">
        <v>556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557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70</v>
      </c>
      <c r="L1" s="4" t="s">
        <v>4</v>
      </c>
      <c r="M1" s="4" t="s">
        <v>558</v>
      </c>
    </row>
    <row r="2" spans="1:13">
      <c r="A2" s="3" t="s">
        <v>559</v>
      </c>
      <c r="C2" s="4">
        <f>C1</f>
        <v>-5</v>
      </c>
      <c r="D2" s="4" t="s">
        <v>560</v>
      </c>
      <c r="E2" s="4" t="s">
        <v>57</v>
      </c>
      <c r="F2" s="6" t="str">
        <f>IF('Hoone üldandmed'!$B$4="","",IF(IF(C2&gt;='Hoone üldandmed'!$B$4*1,TRUE,FALSE),C2,""))</f>
        <v/>
      </c>
      <c r="G2" s="6" t="b">
        <f>IF('Hoone üldandmed'!$B$4="",FALSE,IF(C2&gt;='Hoone üldandmed'!$B$4*1,TRUE,FALSE))</f>
        <v>0</v>
      </c>
      <c r="H2" s="4"/>
      <c r="I2" s="1">
        <f>COUNTIFS($C$1:C2,C2)</f>
        <v>2</v>
      </c>
      <c r="J2" s="4" t="s">
        <v>61</v>
      </c>
      <c r="L2" s="4" t="s">
        <v>399</v>
      </c>
      <c r="M2" s="4" t="s">
        <v>561</v>
      </c>
    </row>
    <row r="3" spans="1:13">
      <c r="A3" s="3" t="s">
        <v>562</v>
      </c>
      <c r="C3" s="4">
        <f t="shared" ref="C3:C10" si="0">C2</f>
        <v>-5</v>
      </c>
      <c r="D3" s="4" t="s">
        <v>563</v>
      </c>
      <c r="E3" s="4" t="s">
        <v>77</v>
      </c>
      <c r="F3" s="6" t="str">
        <f>IF('Hoone üldandmed'!$B$4="","",IF(IF(C3&gt;='Hoone üldandmed'!$B$4*1,TRUE,FALSE),C3,""))</f>
        <v/>
      </c>
      <c r="G3" s="6" t="b">
        <f>IF('Hoone üldandmed'!$B$4="",FALSE,IF(C3&gt;='Hoone üldandmed'!$B$4*1,TRUE,FALSE))</f>
        <v>0</v>
      </c>
      <c r="H3" s="4"/>
      <c r="I3" s="1">
        <f>COUNTIFS($C$1:C3,C3)</f>
        <v>3</v>
      </c>
      <c r="J3" s="4" t="s">
        <v>77</v>
      </c>
      <c r="L3" s="4" t="s">
        <v>6</v>
      </c>
      <c r="M3" s="4" t="s">
        <v>564</v>
      </c>
    </row>
    <row r="4" spans="1:13">
      <c r="A4" s="3" t="s">
        <v>565</v>
      </c>
      <c r="C4" s="4">
        <f t="shared" si="0"/>
        <v>-5</v>
      </c>
      <c r="D4" s="4" t="s">
        <v>566</v>
      </c>
      <c r="E4" s="4" t="s">
        <v>61</v>
      </c>
      <c r="F4" s="6" t="str">
        <f>IF('Hoone üldandmed'!$B$4="","",IF(IF(C4&gt;='Hoone üldandmed'!$B$4*1,TRUE,FALSE),C4,""))</f>
        <v/>
      </c>
      <c r="G4" s="6" t="b">
        <f>IF('Hoone üldandmed'!$B$4="",FALSE,IF(C4&gt;='Hoone üldandmed'!$B$4*1,TRUE,FALSE))</f>
        <v>0</v>
      </c>
      <c r="H4" s="4"/>
      <c r="I4" s="1">
        <f>COUNTIFS($C$1:C4,C4)</f>
        <v>4</v>
      </c>
      <c r="J4" s="4" t="s">
        <v>57</v>
      </c>
      <c r="L4" s="4" t="s">
        <v>567</v>
      </c>
      <c r="M4" s="4" t="s">
        <v>568</v>
      </c>
    </row>
    <row r="5" spans="1:13">
      <c r="A5" s="3" t="s">
        <v>569</v>
      </c>
      <c r="C5" s="4">
        <f t="shared" si="0"/>
        <v>-5</v>
      </c>
      <c r="D5" s="4" t="s">
        <v>570</v>
      </c>
      <c r="E5" s="4"/>
      <c r="F5" s="6" t="str">
        <f>IF('Hoone üldandmed'!$B$4="","",IF(IF(C5&gt;='Hoone üldandmed'!$B$4*1,TRUE,FALSE),C5,""))</f>
        <v/>
      </c>
      <c r="G5" s="6" t="b">
        <f>IF('Hoone üldandmed'!$B$4="",FALSE,IF(C5&gt;='Hoone üldandmed'!$B$4*1,TRUE,FALSE))</f>
        <v>0</v>
      </c>
      <c r="H5" s="4"/>
      <c r="I5" s="1">
        <f>COUNTIFS($C$1:C5,C5)</f>
        <v>5</v>
      </c>
      <c r="J5" s="4" t="s">
        <v>556</v>
      </c>
      <c r="L5" s="4" t="s">
        <v>571</v>
      </c>
      <c r="M5" s="4" t="s">
        <v>572</v>
      </c>
    </row>
    <row r="6" spans="1:13">
      <c r="A6" s="3" t="s">
        <v>20</v>
      </c>
      <c r="C6" s="4">
        <f t="shared" si="0"/>
        <v>-5</v>
      </c>
      <c r="D6" s="4" t="s">
        <v>573</v>
      </c>
      <c r="E6" s="4" t="s">
        <v>574</v>
      </c>
      <c r="F6" s="6" t="str">
        <f>IF('Hoone üldandmed'!$B$4="","",IF(IF(C6&gt;='Hoone üldandmed'!$B$4*1,TRUE,FALSE),C6,""))</f>
        <v/>
      </c>
      <c r="G6" s="6" t="b">
        <f>IF('Hoone üldandmed'!$B$4="",FALSE,IF(C6&gt;='Hoone üldandmed'!$B$4*1,TRUE,FALSE))</f>
        <v>0</v>
      </c>
      <c r="H6" s="4"/>
      <c r="I6" s="1">
        <f>COUNTIFS($C$1:C6,C6)</f>
        <v>6</v>
      </c>
      <c r="L6" s="4" t="s">
        <v>575</v>
      </c>
      <c r="M6" s="4" t="s">
        <v>576</v>
      </c>
    </row>
    <row r="7" spans="1:13">
      <c r="A7" s="3" t="s">
        <v>68</v>
      </c>
      <c r="C7" s="4">
        <f t="shared" si="0"/>
        <v>-5</v>
      </c>
      <c r="D7" s="4" t="s">
        <v>577</v>
      </c>
      <c r="E7" s="4"/>
      <c r="F7" s="6" t="str">
        <f>IF('Hoone üldandmed'!$B$4="","",IF(IF(C7&gt;='Hoone üldandmed'!$B$4*1,TRUE,FALSE),C7,""))</f>
        <v/>
      </c>
      <c r="G7" s="6" t="b">
        <f>IF('Hoone üldandmed'!$B$4="",FALSE,IF(C7&gt;='Hoone üldandmed'!$B$4*1,TRUE,FALSE))</f>
        <v>0</v>
      </c>
      <c r="H7" s="4"/>
      <c r="I7" s="1">
        <f>COUNTIFS($C$1:C7,C7)</f>
        <v>7</v>
      </c>
    </row>
    <row r="8" spans="1:13">
      <c r="A8" s="3" t="s">
        <v>164</v>
      </c>
      <c r="C8" s="4">
        <f>C7</f>
        <v>-5</v>
      </c>
      <c r="D8" s="4" t="s">
        <v>578</v>
      </c>
      <c r="E8" s="4"/>
      <c r="F8" s="6" t="str">
        <f>IF('Hoone üldandmed'!$B$4="","",IF(IF(C8&gt;='Hoone üldandmed'!$B$4*1,TRUE,FALSE),C8,""))</f>
        <v/>
      </c>
      <c r="G8" s="6" t="b">
        <f>IF('Hoone üldandmed'!$B$4="",FALSE,IF(C8&gt;='Hoone üldandmed'!$B$4*1,TRUE,FALSE))</f>
        <v>0</v>
      </c>
      <c r="H8" s="4"/>
      <c r="I8" s="1">
        <f>COUNTIFS($C$1:C8,C8)</f>
        <v>8</v>
      </c>
    </row>
    <row r="9" spans="1:13">
      <c r="A9" s="3" t="s">
        <v>245</v>
      </c>
      <c r="C9" s="4">
        <f t="shared" si="0"/>
        <v>-5</v>
      </c>
      <c r="D9" s="4" t="s">
        <v>579</v>
      </c>
      <c r="E9" s="4" t="s">
        <v>70</v>
      </c>
      <c r="F9" s="6" t="str">
        <f>IF('Hoone üldandmed'!$B$4="","",IF(IF(C9&gt;='Hoone üldandmed'!$B$4*1,TRUE,FALSE),C9,""))</f>
        <v/>
      </c>
      <c r="G9" s="6" t="b">
        <f>IF('Hoone üldandmed'!$B$4="",FALSE,IF(C9&gt;='Hoone üldandmed'!$B$4*1,TRUE,FALSE))</f>
        <v>0</v>
      </c>
      <c r="H9" s="4"/>
      <c r="I9" s="1">
        <f>COUNTIFS($C$1:C9,C9)</f>
        <v>9</v>
      </c>
    </row>
    <row r="10" spans="1:13">
      <c r="A10" s="3" t="s">
        <v>335</v>
      </c>
      <c r="C10" s="4">
        <f t="shared" si="0"/>
        <v>-5</v>
      </c>
      <c r="D10" s="4" t="s">
        <v>580</v>
      </c>
      <c r="E10" s="4" t="s">
        <v>556</v>
      </c>
      <c r="F10" s="6" t="str">
        <f>IF('Hoone üldandmed'!$B$4="","",IF(IF(C10&gt;='Hoone üldandmed'!$B$4*1,TRUE,FALSE),C10,""))</f>
        <v/>
      </c>
      <c r="G10" s="6" t="b">
        <f>IF('Hoone üldandmed'!$B$4="",FALSE,IF(C10&gt;='Hoone üldandmed'!$B$4*1,TRUE,FALSE))</f>
        <v>0</v>
      </c>
      <c r="H10" s="4"/>
    </row>
    <row r="11" spans="1:13">
      <c r="A11" s="3" t="s">
        <v>18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581</v>
      </c>
      <c r="C12" s="4">
        <f t="shared" si="1"/>
        <v>-4</v>
      </c>
      <c r="D12" s="4" t="s">
        <v>560</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582</v>
      </c>
      <c r="C13" s="4">
        <f t="shared" si="1"/>
        <v>-4</v>
      </c>
      <c r="D13" s="4" t="s">
        <v>563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583</v>
      </c>
      <c r="C14" s="4">
        <f t="shared" si="1"/>
        <v>-4</v>
      </c>
      <c r="D14" s="4" t="s">
        <v>566</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584</v>
      </c>
      <c r="C15" s="4">
        <f t="shared" si="1"/>
        <v>-4</v>
      </c>
      <c r="D15" s="4" t="s">
        <v>570</v>
      </c>
      <c r="E15" s="4" t="str">
        <f>IF(E5=0,"",E5)</f>
        <v/>
      </c>
      <c r="F15" s="6" t="str">
        <f>IF('Hoone üldandmed'!$B$4="","",IF(IF(C15&gt;='Hoone üldandmed'!$B$4*1,TRUE,FALSE),C15,""))</f>
        <v/>
      </c>
      <c r="G15" s="6" t="b">
        <f>IF('Hoone üldandmed'!$B$4="",FALSE,IF(C15&gt;='Hoone üldandmed'!$B$4*1,TRUE,FALSE))</f>
        <v>0</v>
      </c>
      <c r="H15" s="4"/>
      <c r="I15" s="1">
        <f>COUNTIFS($C$1:C15,C15)</f>
        <v>5</v>
      </c>
    </row>
    <row r="16" spans="1:13">
      <c r="A16" s="3" t="s">
        <v>585</v>
      </c>
      <c r="C16" s="4">
        <f t="shared" si="1"/>
        <v>-4</v>
      </c>
      <c r="D16" s="4" t="s">
        <v>573</v>
      </c>
      <c r="E16" s="4" t="s">
        <v>574</v>
      </c>
      <c r="F16" s="6" t="str">
        <f>IF('Hoone üldandmed'!$B$4="","",IF(IF(C16&gt;='Hoone üldandmed'!$B$4*1,TRUE,FALSE),C16,""))</f>
        <v/>
      </c>
      <c r="G16" s="6" t="b">
        <f>IF('Hoone üldandmed'!$B$4="",FALSE,IF(C16&gt;='Hoone üldandmed'!$B$4*1,TRUE,FALSE))</f>
        <v>0</v>
      </c>
      <c r="H16" s="4"/>
      <c r="I16" s="1">
        <f>COUNTIFS($C$1:C16,C16)</f>
        <v>6</v>
      </c>
    </row>
    <row r="17" spans="1:9">
      <c r="A17" s="3" t="s">
        <v>586</v>
      </c>
      <c r="C17" s="4">
        <f t="shared" si="1"/>
        <v>-4</v>
      </c>
      <c r="D17" s="4" t="s">
        <v>577</v>
      </c>
      <c r="E17" s="4" t="str">
        <f>IF(E7=0,"",E7)</f>
        <v/>
      </c>
      <c r="F17" s="6" t="str">
        <f>IF('Hoone üldandmed'!$B$4="","",IF(IF(C17&gt;='Hoone üldandmed'!$B$4*1,TRUE,FALSE),C17,""))</f>
        <v/>
      </c>
      <c r="G17" s="6" t="b">
        <f>IF('Hoone üldandmed'!$B$4="",FALSE,IF(C17&gt;='Hoone üldandmed'!$B$4*1,TRUE,FALSE))</f>
        <v>0</v>
      </c>
      <c r="H17" s="4"/>
      <c r="I17" s="1">
        <f>COUNTIFS($C$1:C17,C17)</f>
        <v>7</v>
      </c>
    </row>
    <row r="18" spans="1:9">
      <c r="A18" s="3" t="s">
        <v>587</v>
      </c>
      <c r="C18" s="4">
        <f t="shared" si="1"/>
        <v>-4</v>
      </c>
      <c r="D18" s="4" t="s">
        <v>578</v>
      </c>
      <c r="E18" s="4" t="str">
        <f>IF(E8=0,"",E8)</f>
        <v/>
      </c>
      <c r="F18" s="6" t="str">
        <f>IF('Hoone üldandmed'!$B$4="","",IF(IF(C18&gt;='Hoone üldandmed'!$B$4*1,TRUE,FALSE),C18,""))</f>
        <v/>
      </c>
      <c r="G18" s="6" t="b">
        <f>IF('Hoone üldandmed'!$B$4="",FALSE,IF(C18&gt;='Hoone üldandmed'!$B$4*1,TRUE,FALSE))</f>
        <v>0</v>
      </c>
      <c r="H18" s="4"/>
      <c r="I18" s="1">
        <f>COUNTIFS($C$1:C18,C18)</f>
        <v>8</v>
      </c>
    </row>
    <row r="19" spans="1:9">
      <c r="A19" s="3" t="s">
        <v>588</v>
      </c>
      <c r="C19" s="4">
        <f t="shared" si="1"/>
        <v>-4</v>
      </c>
      <c r="D19" s="4" t="s">
        <v>579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589</v>
      </c>
      <c r="C20" s="4">
        <f t="shared" si="1"/>
        <v>-4</v>
      </c>
      <c r="D20" s="4" t="s">
        <v>580</v>
      </c>
      <c r="E20" s="4" t="s">
        <v>556</v>
      </c>
      <c r="F20" s="6" t="str">
        <f>IF('Hoone üldandmed'!$B$4="","",IF(IF(C20&gt;='Hoone üldandmed'!$B$4*1,TRUE,FALSE),C20,""))</f>
        <v/>
      </c>
      <c r="G20" s="6" t="b">
        <f>IF('Hoone üldandmed'!$B$4="",FALSE,IF(C20&gt;='Hoone üldandmed'!$B$4*1,TRUE,FALSE))</f>
        <v>0</v>
      </c>
      <c r="H20" s="4"/>
    </row>
    <row r="21" spans="1:9">
      <c r="A21" s="3" t="s">
        <v>590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591</v>
      </c>
      <c r="C22" s="4">
        <f t="shared" si="1"/>
        <v>-3</v>
      </c>
      <c r="D22" s="4" t="s">
        <v>560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592</v>
      </c>
      <c r="C23" s="4">
        <f t="shared" si="1"/>
        <v>-3</v>
      </c>
      <c r="D23" s="4" t="s">
        <v>563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593</v>
      </c>
      <c r="C24" s="4">
        <f t="shared" si="1"/>
        <v>-3</v>
      </c>
      <c r="D24" s="4" t="s">
        <v>566</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594</v>
      </c>
      <c r="C25" s="4">
        <f t="shared" si="1"/>
        <v>-3</v>
      </c>
      <c r="D25" s="4" t="s">
        <v>570</v>
      </c>
      <c r="E25" s="4" t="str">
        <f>IF(E15=0,"",E15)</f>
        <v/>
      </c>
      <c r="F25" s="6" t="str">
        <f>IF('Hoone üldandmed'!$B$4="","",IF(IF(C25&gt;='Hoone üldandmed'!$B$4*1,TRUE,FALSE),C25,""))</f>
        <v/>
      </c>
      <c r="G25" s="6" t="b">
        <f>IF('Hoone üldandmed'!$B$4="",FALSE,IF(C25&gt;='Hoone üldandmed'!$B$4*1,TRUE,FALSE))</f>
        <v>0</v>
      </c>
      <c r="H25" s="4"/>
      <c r="I25" s="1">
        <f>COUNTIFS($C$1:C25,C25)</f>
        <v>5</v>
      </c>
    </row>
    <row r="26" spans="1:9">
      <c r="A26" s="3" t="s">
        <v>595</v>
      </c>
      <c r="C26" s="4">
        <f t="shared" si="1"/>
        <v>-3</v>
      </c>
      <c r="D26" s="4" t="s">
        <v>573</v>
      </c>
      <c r="E26" s="4" t="s">
        <v>574</v>
      </c>
      <c r="F26" s="6" t="str">
        <f>IF('Hoone üldandmed'!$B$4="","",IF(IF(C26&gt;='Hoone üldandmed'!$B$4*1,TRUE,FALSE),C26,""))</f>
        <v/>
      </c>
      <c r="G26" s="6" t="b">
        <f>IF('Hoone üldandmed'!$B$4="",FALSE,IF(C26&gt;='Hoone üldandmed'!$B$4*1,TRUE,FALSE))</f>
        <v>0</v>
      </c>
      <c r="H26" s="4"/>
      <c r="I26" s="1">
        <f>COUNTIFS($C$1:C26,C26)</f>
        <v>6</v>
      </c>
    </row>
    <row r="27" spans="1:9">
      <c r="C27" s="4">
        <f t="shared" si="1"/>
        <v>-3</v>
      </c>
      <c r="D27" s="4" t="s">
        <v>577</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578</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579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580</v>
      </c>
      <c r="E30" s="4" t="s">
        <v>556</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560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563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566</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570</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573</v>
      </c>
      <c r="E36" s="4" t="s">
        <v>574</v>
      </c>
      <c r="F36" s="6" t="str">
        <f>IF('Hoone üldandmed'!$B$4="","",IF(IF(C36&gt;='Hoone üldandmed'!$B$4*1,TRUE,FALSE),C36,""))</f>
        <v/>
      </c>
      <c r="G36" s="6" t="b">
        <f>IF('Hoone üldandmed'!$B$4="",FALSE,IF(C36&gt;='Hoone üldandmed'!$B$4*1,TRUE,FALSE))</f>
        <v>0</v>
      </c>
      <c r="H36" s="4"/>
      <c r="I36" s="1">
        <f>COUNTIFS($C$1:C36,C36)</f>
        <v>6</v>
      </c>
    </row>
    <row r="37" spans="3:9">
      <c r="C37" s="4">
        <f t="shared" si="1"/>
        <v>-2</v>
      </c>
      <c r="D37" s="4" t="s">
        <v>577</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578</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579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580</v>
      </c>
      <c r="E40" s="4" t="s">
        <v>556</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560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563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566</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570</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573</v>
      </c>
      <c r="E46" s="4" t="s">
        <v>574</v>
      </c>
      <c r="F46" s="6" t="str">
        <f>IF('Hoone üldandmed'!$B$4="","",IF(IF(C46&gt;='Hoone üldandmed'!$B$4*1,TRUE,FALSE),C46,""))</f>
        <v/>
      </c>
      <c r="G46" s="6" t="b">
        <f>IF('Hoone üldandmed'!$B$4="",FALSE,IF(C46&gt;='Hoone üldandmed'!$B$4*1,TRUE,FALSE))</f>
        <v>0</v>
      </c>
      <c r="H46" s="4"/>
      <c r="I46" s="1">
        <f>COUNTIFS($C$1:C46,C46)</f>
        <v>6</v>
      </c>
    </row>
    <row r="47" spans="3:9">
      <c r="C47" s="4">
        <f t="shared" si="2"/>
        <v>-1</v>
      </c>
      <c r="D47" s="4" t="s">
        <v>577</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578</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579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580</v>
      </c>
      <c r="E50" s="4" t="s">
        <v>556</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560</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563</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566</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570</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573</v>
      </c>
      <c r="E56" s="4" t="s">
        <v>574</v>
      </c>
      <c r="F56" s="6">
        <f>IF('Hoone üldandmed'!$B$4="","",IF(IF(C56&gt;='Hoone üldandmed'!$B$4*1,TRUE,FALSE),C56,""))</f>
        <v>0</v>
      </c>
      <c r="G56" s="6" t="b">
        <f>IF('Hoone üldandmed'!$B$4="",FALSE,IF(C56&gt;='Hoone üldandmed'!$B$4*1,TRUE,FALSE))</f>
        <v>1</v>
      </c>
      <c r="H56" s="4"/>
      <c r="I56" s="1">
        <f>COUNTIFS($C$1:C56,C56)</f>
        <v>6</v>
      </c>
    </row>
    <row r="57" spans="3:9">
      <c r="C57" s="4">
        <f t="shared" si="2"/>
        <v>0</v>
      </c>
      <c r="D57" s="4" t="s">
        <v>577</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578</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579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580</v>
      </c>
      <c r="E60" s="4" t="s">
        <v>556</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560</v>
      </c>
      <c r="E62" s="4" t="str">
        <f>IF(E52=0,"",E52)</f>
        <v>ÜÜRITAV PIND</v>
      </c>
      <c r="F62" s="7">
        <f>IF(IF(C62&lt;='Hoone üldandmed'!$B$3*1,TRUE,FALSE),C62,"")</f>
        <v>1</v>
      </c>
      <c r="G62" s="7" t="b">
        <f>IF(C62&lt;='Hoone üldandmed'!$B$3*1,TRUE,FALSE)</f>
        <v>1</v>
      </c>
      <c r="H62" s="4"/>
      <c r="I62" s="1">
        <f>COUNTIFS($C$1:C62,C62)</f>
        <v>2</v>
      </c>
    </row>
    <row r="63" spans="3:9">
      <c r="C63" s="4">
        <f t="shared" si="2"/>
        <v>1</v>
      </c>
      <c r="D63" s="4" t="s">
        <v>563</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566</v>
      </c>
      <c r="E64" s="4" t="str">
        <f>IF(E54=0,"",E54)</f>
        <v>TEHNOPIND</v>
      </c>
      <c r="F64" s="7">
        <f>IF(IF(C64&lt;='Hoone üldandmed'!$B$3*1,TRUE,FALSE),C64,"")</f>
        <v>1</v>
      </c>
      <c r="G64" s="7" t="b">
        <f>IF(C64&lt;='Hoone üldandmed'!$B$3*1,TRUE,FALSE)</f>
        <v>1</v>
      </c>
      <c r="H64" s="4"/>
      <c r="I64" s="1">
        <f>COUNTIFS($C$1:C64,C64)</f>
        <v>4</v>
      </c>
    </row>
    <row r="65" spans="3:9">
      <c r="C65" s="4">
        <f t="shared" si="2"/>
        <v>1</v>
      </c>
      <c r="D65" s="4" t="s">
        <v>570</v>
      </c>
      <c r="E65" s="4" t="str">
        <f>IF(E55=0,"",E55)</f>
        <v/>
      </c>
      <c r="F65" s="7">
        <f>IF(IF(C65&lt;='Hoone üldandmed'!$B$3*1,TRUE,FALSE),C65,"")</f>
        <v>1</v>
      </c>
      <c r="G65" s="7" t="b">
        <f>IF(C65&lt;='Hoone üldandmed'!$B$3*1,TRUE,FALSE)</f>
        <v>1</v>
      </c>
      <c r="H65" s="4"/>
      <c r="I65" s="1">
        <f>COUNTIFS($C$1:C65,C65)</f>
        <v>5</v>
      </c>
    </row>
    <row r="66" spans="3:9">
      <c r="C66" s="4">
        <f t="shared" si="2"/>
        <v>1</v>
      </c>
      <c r="D66" s="4" t="s">
        <v>573</v>
      </c>
      <c r="E66" s="4" t="s">
        <v>574</v>
      </c>
      <c r="F66" s="7">
        <f>IF(IF(C66&lt;='Hoone üldandmed'!$B$3*1,TRUE,FALSE),C66,"")</f>
        <v>1</v>
      </c>
      <c r="G66" s="7" t="b">
        <f>IF(C66&lt;='Hoone üldandmed'!$B$3*1,TRUE,FALSE)</f>
        <v>1</v>
      </c>
      <c r="H66" s="4"/>
      <c r="I66" s="1">
        <f>COUNTIFS($C$1:C66,C66)</f>
        <v>6</v>
      </c>
    </row>
    <row r="67" spans="3:9">
      <c r="C67" s="4">
        <f t="shared" ref="C67:C76" si="3">C57+1</f>
        <v>1</v>
      </c>
      <c r="D67" s="4" t="s">
        <v>577</v>
      </c>
      <c r="E67" s="4" t="str">
        <f>IF(E57=0,"",E57)</f>
        <v/>
      </c>
      <c r="F67" s="7">
        <f>IF(IF(C67&lt;='Hoone üldandmed'!$B$3*1,TRUE,FALSE),C67,"")</f>
        <v>1</v>
      </c>
      <c r="G67" s="7" t="b">
        <f>IF(C67&lt;='Hoone üldandmed'!$B$3*1,TRUE,FALSE)</f>
        <v>1</v>
      </c>
      <c r="H67" s="4"/>
      <c r="I67" s="1">
        <f>COUNTIFS($C$1:C67,C67)</f>
        <v>7</v>
      </c>
    </row>
    <row r="68" spans="3:9">
      <c r="C68" s="4">
        <f t="shared" si="3"/>
        <v>1</v>
      </c>
      <c r="D68" s="4" t="s">
        <v>578</v>
      </c>
      <c r="E68" s="4" t="str">
        <f>IF(E58=0,"",E58)</f>
        <v/>
      </c>
      <c r="F68" s="7">
        <f>IF(IF(C68&lt;='Hoone üldandmed'!$B$3*1,TRUE,FALSE),C68,"")</f>
        <v>1</v>
      </c>
      <c r="G68" s="7" t="b">
        <f>IF(C68&lt;='Hoone üldandmed'!$B$3*1,TRUE,FALSE)</f>
        <v>1</v>
      </c>
      <c r="H68" s="4"/>
      <c r="I68" s="1">
        <f>COUNTIFS($C$1:C68,C68)</f>
        <v>8</v>
      </c>
    </row>
    <row r="69" spans="3:9">
      <c r="C69" s="4">
        <f t="shared" si="3"/>
        <v>1</v>
      </c>
      <c r="D69" s="4" t="s">
        <v>579</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580</v>
      </c>
      <c r="E70" s="4" t="s">
        <v>556</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560</v>
      </c>
      <c r="E72" s="4" t="str">
        <f>IF(E62=0,"",E62)</f>
        <v>ÜÜRITAV PIND</v>
      </c>
      <c r="F72" s="7">
        <f>IF(IF(C72&lt;='Hoone üldandmed'!$B$3*1,TRUE,FALSE),C72,"")</f>
        <v>2</v>
      </c>
      <c r="G72" s="7" t="b">
        <f>IF(C72&lt;='Hoone üldandmed'!$B$3*1,TRUE,FALSE)</f>
        <v>1</v>
      </c>
      <c r="H72" s="4"/>
      <c r="I72" s="1">
        <f>COUNTIFS($C$1:C72,C72)</f>
        <v>2</v>
      </c>
    </row>
    <row r="73" spans="3:9">
      <c r="C73" s="4">
        <f t="shared" si="3"/>
        <v>2</v>
      </c>
      <c r="D73" s="4" t="s">
        <v>563</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566</v>
      </c>
      <c r="E74" s="4" t="str">
        <f>IF(E64=0,"",E64)</f>
        <v>TEHNOPIND</v>
      </c>
      <c r="F74" s="7">
        <f>IF(IF(C74&lt;='Hoone üldandmed'!$B$3*1,TRUE,FALSE),C74,"")</f>
        <v>2</v>
      </c>
      <c r="G74" s="7" t="b">
        <f>IF(C74&lt;='Hoone üldandmed'!$B$3*1,TRUE,FALSE)</f>
        <v>1</v>
      </c>
      <c r="H74" s="4"/>
      <c r="I74" s="1">
        <f>COUNTIFS($C$1:C74,C74)</f>
        <v>4</v>
      </c>
    </row>
    <row r="75" spans="3:9">
      <c r="C75" s="4">
        <f t="shared" si="3"/>
        <v>2</v>
      </c>
      <c r="D75" s="4" t="s">
        <v>570</v>
      </c>
      <c r="E75" s="4" t="str">
        <f>IF(E65=0,"",E65)</f>
        <v/>
      </c>
      <c r="F75" s="7">
        <f>IF(IF(C75&lt;='Hoone üldandmed'!$B$3*1,TRUE,FALSE),C75,"")</f>
        <v>2</v>
      </c>
      <c r="G75" s="7" t="b">
        <f>IF(C75&lt;='Hoone üldandmed'!$B$3*1,TRUE,FALSE)</f>
        <v>1</v>
      </c>
      <c r="H75" s="4"/>
      <c r="I75" s="1">
        <f>COUNTIFS($C$1:C75,C75)</f>
        <v>5</v>
      </c>
    </row>
    <row r="76" spans="3:9">
      <c r="C76" s="4">
        <f t="shared" si="3"/>
        <v>2</v>
      </c>
      <c r="D76" s="4" t="s">
        <v>573</v>
      </c>
      <c r="E76" s="4" t="s">
        <v>574</v>
      </c>
      <c r="F76" s="7">
        <f>IF(IF(C76&lt;='Hoone üldandmed'!$B$3*1,TRUE,FALSE),C76,"")</f>
        <v>2</v>
      </c>
      <c r="G76" s="7" t="b">
        <f>IF(C76&lt;='Hoone üldandmed'!$B$3*1,TRUE,FALSE)</f>
        <v>1</v>
      </c>
      <c r="H76" s="4"/>
      <c r="I76" s="1">
        <f>COUNTIFS($C$1:C76,C76)</f>
        <v>6</v>
      </c>
    </row>
    <row r="77" spans="3:9">
      <c r="C77" s="4">
        <f t="shared" ref="C77:C86" si="4">C67+1</f>
        <v>2</v>
      </c>
      <c r="D77" s="4" t="s">
        <v>577</v>
      </c>
      <c r="E77" s="4" t="str">
        <f>IF(E67=0,"",E67)</f>
        <v/>
      </c>
      <c r="F77" s="7">
        <f>IF(IF(C77&lt;='Hoone üldandmed'!$B$3*1,TRUE,FALSE),C77,"")</f>
        <v>2</v>
      </c>
      <c r="G77" s="7" t="b">
        <f>IF(C77&lt;='Hoone üldandmed'!$B$3*1,TRUE,FALSE)</f>
        <v>1</v>
      </c>
      <c r="H77" s="4"/>
      <c r="I77" s="1">
        <f>COUNTIFS($C$1:C77,C77)</f>
        <v>7</v>
      </c>
    </row>
    <row r="78" spans="3:9">
      <c r="C78" s="4">
        <f t="shared" si="4"/>
        <v>2</v>
      </c>
      <c r="D78" s="4" t="s">
        <v>578</v>
      </c>
      <c r="E78" s="4" t="str">
        <f>IF(E68=0,"",E68)</f>
        <v/>
      </c>
      <c r="F78" s="7">
        <f>IF(IF(C78&lt;='Hoone üldandmed'!$B$3*1,TRUE,FALSE),C78,"")</f>
        <v>2</v>
      </c>
      <c r="G78" s="7" t="b">
        <f>IF(C78&lt;='Hoone üldandmed'!$B$3*1,TRUE,FALSE)</f>
        <v>1</v>
      </c>
      <c r="H78" s="4"/>
      <c r="I78" s="1">
        <f>COUNTIFS($C$1:C78,C78)</f>
        <v>8</v>
      </c>
    </row>
    <row r="79" spans="3:9">
      <c r="C79" s="4">
        <f t="shared" si="4"/>
        <v>2</v>
      </c>
      <c r="D79" s="4" t="s">
        <v>579</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580</v>
      </c>
      <c r="E80" s="4" t="s">
        <v>556</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560</v>
      </c>
      <c r="E82" s="4" t="str">
        <f>IF(E72=0,"",E72)</f>
        <v>ÜÜRITAV PIND</v>
      </c>
      <c r="F82" s="7">
        <f>IF(IF(C82&lt;='Hoone üldandmed'!$B$3*1,TRUE,FALSE),C82,"")</f>
        <v>3</v>
      </c>
      <c r="G82" s="7" t="b">
        <f>IF(C82&lt;='Hoone üldandmed'!$B$3*1,TRUE,FALSE)</f>
        <v>1</v>
      </c>
      <c r="H82" s="4"/>
      <c r="I82" s="1">
        <f>COUNTIFS($C$1:C82,C82)</f>
        <v>2</v>
      </c>
    </row>
    <row r="83" spans="3:9">
      <c r="C83" s="4">
        <f t="shared" si="4"/>
        <v>3</v>
      </c>
      <c r="D83" s="4" t="s">
        <v>563</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566</v>
      </c>
      <c r="E84" s="4" t="str">
        <f>IF(E74=0,"",E74)</f>
        <v>TEHNOPIND</v>
      </c>
      <c r="F84" s="7">
        <f>IF(IF(C84&lt;='Hoone üldandmed'!$B$3*1,TRUE,FALSE),C84,"")</f>
        <v>3</v>
      </c>
      <c r="G84" s="7" t="b">
        <f>IF(C84&lt;='Hoone üldandmed'!$B$3*1,TRUE,FALSE)</f>
        <v>1</v>
      </c>
      <c r="H84" s="4"/>
      <c r="I84" s="1">
        <f>COUNTIFS($C$1:C84,C84)</f>
        <v>4</v>
      </c>
    </row>
    <row r="85" spans="3:9">
      <c r="C85" s="4">
        <f t="shared" si="4"/>
        <v>3</v>
      </c>
      <c r="D85" s="4" t="s">
        <v>570</v>
      </c>
      <c r="E85" s="4" t="str">
        <f>IF(E75=0,"",E75)</f>
        <v/>
      </c>
      <c r="F85" s="7">
        <f>IF(IF(C85&lt;='Hoone üldandmed'!$B$3*1,TRUE,FALSE),C85,"")</f>
        <v>3</v>
      </c>
      <c r="G85" s="7" t="b">
        <f>IF(C85&lt;='Hoone üldandmed'!$B$3*1,TRUE,FALSE)</f>
        <v>1</v>
      </c>
      <c r="H85" s="4"/>
      <c r="I85" s="1">
        <f>COUNTIFS($C$1:C85,C85)</f>
        <v>5</v>
      </c>
    </row>
    <row r="86" spans="3:9">
      <c r="C86" s="4">
        <f t="shared" si="4"/>
        <v>3</v>
      </c>
      <c r="D86" s="4" t="s">
        <v>573</v>
      </c>
      <c r="E86" s="4" t="s">
        <v>574</v>
      </c>
      <c r="F86" s="7">
        <f>IF(IF(C86&lt;='Hoone üldandmed'!$B$3*1,TRUE,FALSE),C86,"")</f>
        <v>3</v>
      </c>
      <c r="G86" s="7" t="b">
        <f>IF(C86&lt;='Hoone üldandmed'!$B$3*1,TRUE,FALSE)</f>
        <v>1</v>
      </c>
      <c r="H86" s="4"/>
      <c r="I86" s="1">
        <f>COUNTIFS($C$1:C86,C86)</f>
        <v>6</v>
      </c>
    </row>
    <row r="87" spans="3:9">
      <c r="C87" s="4">
        <f t="shared" ref="C87:C96" si="5">C77+1</f>
        <v>3</v>
      </c>
      <c r="D87" s="4" t="s">
        <v>577</v>
      </c>
      <c r="E87" s="4" t="str">
        <f>IF(E77=0,"",E77)</f>
        <v/>
      </c>
      <c r="F87" s="7">
        <f>IF(IF(C87&lt;='Hoone üldandmed'!$B$3*1,TRUE,FALSE),C87,"")</f>
        <v>3</v>
      </c>
      <c r="G87" s="7" t="b">
        <f>IF(C87&lt;='Hoone üldandmed'!$B$3*1,TRUE,FALSE)</f>
        <v>1</v>
      </c>
      <c r="H87" s="4"/>
      <c r="I87" s="1">
        <f>COUNTIFS($C$1:C87,C87)</f>
        <v>7</v>
      </c>
    </row>
    <row r="88" spans="3:9">
      <c r="C88" s="4">
        <f t="shared" si="5"/>
        <v>3</v>
      </c>
      <c r="D88" s="4" t="s">
        <v>578</v>
      </c>
      <c r="E88" s="4" t="str">
        <f>IF(E78=0,"",E78)</f>
        <v/>
      </c>
      <c r="F88" s="7">
        <f>IF(IF(C88&lt;='Hoone üldandmed'!$B$3*1,TRUE,FALSE),C88,"")</f>
        <v>3</v>
      </c>
      <c r="G88" s="7" t="b">
        <f>IF(C88&lt;='Hoone üldandmed'!$B$3*1,TRUE,FALSE)</f>
        <v>1</v>
      </c>
      <c r="H88" s="4"/>
      <c r="I88" s="1">
        <f>COUNTIFS($C$1:C88,C88)</f>
        <v>8</v>
      </c>
    </row>
    <row r="89" spans="3:9">
      <c r="C89" s="4">
        <f t="shared" si="5"/>
        <v>3</v>
      </c>
      <c r="D89" s="4" t="s">
        <v>579</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580</v>
      </c>
      <c r="E90" s="4" t="s">
        <v>556</v>
      </c>
      <c r="F90" s="7">
        <f>IF(IF(C90&lt;='Hoone üldandmed'!$B$3*1,TRUE,FALSE),C90,"")</f>
        <v>3</v>
      </c>
      <c r="G90" s="7" t="b">
        <f>IF(C90&lt;='Hoone üldandmed'!$B$3*1,TRUE,FALSE)</f>
        <v>1</v>
      </c>
      <c r="H90" s="4"/>
    </row>
    <row r="91" spans="3:9">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c r="C92" s="4">
        <f t="shared" si="5"/>
        <v>4</v>
      </c>
      <c r="D92" s="4" t="s">
        <v>560</v>
      </c>
      <c r="E92" s="4" t="str">
        <f>IF(E82=0,"",E82)</f>
        <v>ÜÜRITAV PIND</v>
      </c>
      <c r="F92" s="7">
        <f>IF(IF(C92&lt;='Hoone üldandmed'!$B$3*1,TRUE,FALSE),C92,"")</f>
        <v>4</v>
      </c>
      <c r="G92" s="7" t="b">
        <f>IF(C92&lt;='Hoone üldandmed'!$B$3*1,TRUE,FALSE)</f>
        <v>1</v>
      </c>
      <c r="H92" s="4"/>
      <c r="I92" s="1">
        <f>COUNTIFS($C$1:C92,C92)</f>
        <v>2</v>
      </c>
    </row>
    <row r="93" spans="3:9">
      <c r="C93" s="4">
        <f t="shared" si="5"/>
        <v>4</v>
      </c>
      <c r="D93" s="4" t="s">
        <v>563</v>
      </c>
      <c r="E93" s="4" t="str">
        <f>IF(E83=0,"",E83)</f>
        <v>VERTIKAALSETE ÜHENDUSTEEDE PIND</v>
      </c>
      <c r="F93" s="7">
        <f>IF(IF(C93&lt;='Hoone üldandmed'!$B$3*1,TRUE,FALSE),C93,"")</f>
        <v>4</v>
      </c>
      <c r="G93" s="7" t="b">
        <f>IF(C93&lt;='Hoone üldandmed'!$B$3*1,TRUE,FALSE)</f>
        <v>1</v>
      </c>
      <c r="H93" s="4"/>
      <c r="I93" s="1">
        <f>COUNTIFS($C$1:C93,C93)</f>
        <v>3</v>
      </c>
    </row>
    <row r="94" spans="3:9">
      <c r="C94" s="4">
        <f t="shared" si="5"/>
        <v>4</v>
      </c>
      <c r="D94" s="4" t="s">
        <v>566</v>
      </c>
      <c r="E94" s="4" t="str">
        <f>IF(E84=0,"",E84)</f>
        <v>TEHNOPIND</v>
      </c>
      <c r="F94" s="7">
        <f>IF(IF(C94&lt;='Hoone üldandmed'!$B$3*1,TRUE,FALSE),C94,"")</f>
        <v>4</v>
      </c>
      <c r="G94" s="7" t="b">
        <f>IF(C94&lt;='Hoone üldandmed'!$B$3*1,TRUE,FALSE)</f>
        <v>1</v>
      </c>
      <c r="H94" s="4"/>
      <c r="I94" s="1">
        <f>COUNTIFS($C$1:C94,C94)</f>
        <v>4</v>
      </c>
    </row>
    <row r="95" spans="3:9">
      <c r="C95" s="4">
        <f t="shared" si="5"/>
        <v>4</v>
      </c>
      <c r="D95" s="4" t="s">
        <v>570</v>
      </c>
      <c r="E95" s="4" t="str">
        <f>IF(E85=0,"",E85)</f>
        <v/>
      </c>
      <c r="F95" s="7">
        <f>IF(IF(C95&lt;='Hoone üldandmed'!$B$3*1,TRUE,FALSE),C95,"")</f>
        <v>4</v>
      </c>
      <c r="G95" s="7" t="b">
        <f>IF(C95&lt;='Hoone üldandmed'!$B$3*1,TRUE,FALSE)</f>
        <v>1</v>
      </c>
      <c r="H95" s="4"/>
      <c r="I95" s="1">
        <f>COUNTIFS($C$1:C95,C95)</f>
        <v>5</v>
      </c>
    </row>
    <row r="96" spans="3:9">
      <c r="C96" s="4">
        <f t="shared" si="5"/>
        <v>4</v>
      </c>
      <c r="D96" s="4" t="s">
        <v>573</v>
      </c>
      <c r="E96" s="4" t="s">
        <v>574</v>
      </c>
      <c r="F96" s="7">
        <f>IF(IF(C96&lt;='Hoone üldandmed'!$B$3*1,TRUE,FALSE),C96,"")</f>
        <v>4</v>
      </c>
      <c r="G96" s="7" t="b">
        <f>IF(C96&lt;='Hoone üldandmed'!$B$3*1,TRUE,FALSE)</f>
        <v>1</v>
      </c>
      <c r="H96" s="4"/>
      <c r="I96" s="1">
        <f>COUNTIFS($C$1:C96,C96)</f>
        <v>6</v>
      </c>
    </row>
    <row r="97" spans="3:9">
      <c r="C97" s="4">
        <f t="shared" ref="C97:C106" si="6">C87+1</f>
        <v>4</v>
      </c>
      <c r="D97" s="4" t="s">
        <v>577</v>
      </c>
      <c r="E97" s="4" t="str">
        <f>IF(E87=0,"",E87)</f>
        <v/>
      </c>
      <c r="F97" s="7">
        <f>IF(IF(C97&lt;='Hoone üldandmed'!$B$3*1,TRUE,FALSE),C97,"")</f>
        <v>4</v>
      </c>
      <c r="G97" s="7" t="b">
        <f>IF(C97&lt;='Hoone üldandmed'!$B$3*1,TRUE,FALSE)</f>
        <v>1</v>
      </c>
      <c r="H97" s="4"/>
      <c r="I97" s="1">
        <f>COUNTIFS($C$1:C97,C97)</f>
        <v>7</v>
      </c>
    </row>
    <row r="98" spans="3:9">
      <c r="C98" s="4">
        <f t="shared" si="6"/>
        <v>4</v>
      </c>
      <c r="D98" s="4" t="s">
        <v>578</v>
      </c>
      <c r="E98" s="4" t="str">
        <f>IF(E88=0,"",E88)</f>
        <v/>
      </c>
      <c r="F98" s="7">
        <f>IF(IF(C98&lt;='Hoone üldandmed'!$B$3*1,TRUE,FALSE),C98,"")</f>
        <v>4</v>
      </c>
      <c r="G98" s="7" t="b">
        <f>IF(C98&lt;='Hoone üldandmed'!$B$3*1,TRUE,FALSE)</f>
        <v>1</v>
      </c>
      <c r="H98" s="4"/>
      <c r="I98" s="1">
        <f>COUNTIFS($C$1:C98,C98)</f>
        <v>8</v>
      </c>
    </row>
    <row r="99" spans="3:9">
      <c r="C99" s="4">
        <f t="shared" si="6"/>
        <v>4</v>
      </c>
      <c r="D99" s="4" t="s">
        <v>579</v>
      </c>
      <c r="E99" s="4" t="str">
        <f>IF(E89=0,"",E89)</f>
        <v>KORRUSE AVATUD NETOPIND</v>
      </c>
      <c r="F99" s="7">
        <f>IF(IF(C99&lt;='Hoone üldandmed'!$B$3*1,TRUE,FALSE),C99,"")</f>
        <v>4</v>
      </c>
      <c r="G99" s="7" t="b">
        <f>IF(C99&lt;='Hoone üldandmed'!$B$3*1,TRUE,FALSE)</f>
        <v>1</v>
      </c>
      <c r="H99" s="4"/>
      <c r="I99" s="1">
        <f>COUNTIFS($C$1:C99,C99)</f>
        <v>9</v>
      </c>
    </row>
    <row r="100" spans="3:9">
      <c r="C100" s="4">
        <f t="shared" si="6"/>
        <v>4</v>
      </c>
      <c r="D100" s="4" t="s">
        <v>580</v>
      </c>
      <c r="E100" s="4" t="s">
        <v>556</v>
      </c>
      <c r="F100" s="7">
        <f>IF(IF(C100&lt;='Hoone üldandmed'!$B$3*1,TRUE,FALSE),C100,"")</f>
        <v>4</v>
      </c>
      <c r="G100" s="7" t="b">
        <f>IF(C100&lt;='Hoone üldandmed'!$B$3*1,TRUE,FALSE)</f>
        <v>1</v>
      </c>
      <c r="H100" s="4"/>
    </row>
    <row r="101" spans="3:9">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c r="C102" s="4">
        <f t="shared" si="6"/>
        <v>5</v>
      </c>
      <c r="D102" s="4" t="s">
        <v>560</v>
      </c>
      <c r="E102" s="4" t="str">
        <f>IF(E92=0,"",E92)</f>
        <v>ÜÜRITAV PIND</v>
      </c>
      <c r="F102" s="7">
        <f>IF(IF(C102&lt;='Hoone üldandmed'!$B$3*1,TRUE,FALSE),C102,"")</f>
        <v>5</v>
      </c>
      <c r="G102" s="7" t="b">
        <f>IF(C102&lt;='Hoone üldandmed'!$B$3*1,TRUE,FALSE)</f>
        <v>1</v>
      </c>
      <c r="H102" s="4"/>
      <c r="I102" s="1">
        <f>COUNTIFS($C$1:C102,C102)</f>
        <v>2</v>
      </c>
    </row>
    <row r="103" spans="3:9">
      <c r="C103" s="4">
        <f t="shared" si="6"/>
        <v>5</v>
      </c>
      <c r="D103" s="4" t="s">
        <v>563</v>
      </c>
      <c r="E103" s="4" t="str">
        <f>IF(E93=0,"",E93)</f>
        <v>VERTIKAALSETE ÜHENDUSTEEDE PIND</v>
      </c>
      <c r="F103" s="7">
        <f>IF(IF(C103&lt;='Hoone üldandmed'!$B$3*1,TRUE,FALSE),C103,"")</f>
        <v>5</v>
      </c>
      <c r="G103" s="7" t="b">
        <f>IF(C103&lt;='Hoone üldandmed'!$B$3*1,TRUE,FALSE)</f>
        <v>1</v>
      </c>
      <c r="H103" s="4"/>
      <c r="I103" s="1">
        <f>COUNTIFS($C$1:C103,C103)</f>
        <v>3</v>
      </c>
    </row>
    <row r="104" spans="3:9">
      <c r="C104" s="4">
        <f t="shared" si="6"/>
        <v>5</v>
      </c>
      <c r="D104" s="4" t="s">
        <v>566</v>
      </c>
      <c r="E104" s="4" t="str">
        <f>IF(E94=0,"",E94)</f>
        <v>TEHNOPIND</v>
      </c>
      <c r="F104" s="7">
        <f>IF(IF(C104&lt;='Hoone üldandmed'!$B$3*1,TRUE,FALSE),C104,"")</f>
        <v>5</v>
      </c>
      <c r="G104" s="7" t="b">
        <f>IF(C104&lt;='Hoone üldandmed'!$B$3*1,TRUE,FALSE)</f>
        <v>1</v>
      </c>
      <c r="H104" s="4"/>
      <c r="I104" s="1">
        <f>COUNTIFS($C$1:C104,C104)</f>
        <v>4</v>
      </c>
    </row>
    <row r="105" spans="3:9">
      <c r="C105" s="4">
        <f t="shared" si="6"/>
        <v>5</v>
      </c>
      <c r="D105" s="4" t="s">
        <v>570</v>
      </c>
      <c r="E105" s="4" t="str">
        <f>IF(E95=0,"",E95)</f>
        <v/>
      </c>
      <c r="F105" s="7">
        <f>IF(IF(C105&lt;='Hoone üldandmed'!$B$3*1,TRUE,FALSE),C105,"")</f>
        <v>5</v>
      </c>
      <c r="G105" s="7" t="b">
        <f>IF(C105&lt;='Hoone üldandmed'!$B$3*1,TRUE,FALSE)</f>
        <v>1</v>
      </c>
      <c r="H105" s="4"/>
      <c r="I105" s="1">
        <f>COUNTIFS($C$1:C105,C105)</f>
        <v>5</v>
      </c>
    </row>
    <row r="106" spans="3:9">
      <c r="C106" s="4">
        <f t="shared" si="6"/>
        <v>5</v>
      </c>
      <c r="D106" s="4" t="s">
        <v>573</v>
      </c>
      <c r="E106" s="4" t="s">
        <v>574</v>
      </c>
      <c r="F106" s="7">
        <f>IF(IF(C106&lt;='Hoone üldandmed'!$B$3*1,TRUE,FALSE),C106,"")</f>
        <v>5</v>
      </c>
      <c r="G106" s="7" t="b">
        <f>IF(C106&lt;='Hoone üldandmed'!$B$3*1,TRUE,FALSE)</f>
        <v>1</v>
      </c>
      <c r="H106" s="4"/>
      <c r="I106" s="1">
        <f>COUNTIFS($C$1:C106,C106)</f>
        <v>6</v>
      </c>
    </row>
    <row r="107" spans="3:9">
      <c r="C107" s="4">
        <f t="shared" ref="C107:C116" si="7">C97+1</f>
        <v>5</v>
      </c>
      <c r="D107" s="4" t="s">
        <v>577</v>
      </c>
      <c r="E107" s="4" t="str">
        <f>IF(E97=0,"",E97)</f>
        <v/>
      </c>
      <c r="F107" s="7">
        <f>IF(IF(C107&lt;='Hoone üldandmed'!$B$3*1,TRUE,FALSE),C107,"")</f>
        <v>5</v>
      </c>
      <c r="G107" s="7" t="b">
        <f>IF(C107&lt;='Hoone üldandmed'!$B$3*1,TRUE,FALSE)</f>
        <v>1</v>
      </c>
      <c r="H107" s="4"/>
      <c r="I107" s="1">
        <f>COUNTIFS($C$1:C107,C107)</f>
        <v>7</v>
      </c>
    </row>
    <row r="108" spans="3:9">
      <c r="C108" s="4">
        <f t="shared" si="7"/>
        <v>5</v>
      </c>
      <c r="D108" s="4" t="s">
        <v>578</v>
      </c>
      <c r="E108" s="4" t="str">
        <f>IF(E98=0,"",E98)</f>
        <v/>
      </c>
      <c r="F108" s="7">
        <f>IF(IF(C108&lt;='Hoone üldandmed'!$B$3*1,TRUE,FALSE),C108,"")</f>
        <v>5</v>
      </c>
      <c r="G108" s="7" t="b">
        <f>IF(C108&lt;='Hoone üldandmed'!$B$3*1,TRUE,FALSE)</f>
        <v>1</v>
      </c>
      <c r="H108" s="4"/>
      <c r="I108" s="1">
        <f>COUNTIFS($C$1:C108,C108)</f>
        <v>8</v>
      </c>
    </row>
    <row r="109" spans="3:9">
      <c r="C109" s="4">
        <f t="shared" si="7"/>
        <v>5</v>
      </c>
      <c r="D109" s="4" t="s">
        <v>579</v>
      </c>
      <c r="E109" s="4" t="str">
        <f>IF(E99=0,"",E99)</f>
        <v>KORRUSE AVATUD NETOPIND</v>
      </c>
      <c r="F109" s="7">
        <f>IF(IF(C109&lt;='Hoone üldandmed'!$B$3*1,TRUE,FALSE),C109,"")</f>
        <v>5</v>
      </c>
      <c r="G109" s="7" t="b">
        <f>IF(C109&lt;='Hoone üldandmed'!$B$3*1,TRUE,FALSE)</f>
        <v>1</v>
      </c>
      <c r="H109" s="4"/>
      <c r="I109" s="1">
        <f>COUNTIFS($C$1:C109,C109)</f>
        <v>9</v>
      </c>
    </row>
    <row r="110" spans="3:9">
      <c r="C110" s="4">
        <f t="shared" si="7"/>
        <v>5</v>
      </c>
      <c r="D110" s="4" t="s">
        <v>580</v>
      </c>
      <c r="E110" s="4" t="s">
        <v>556</v>
      </c>
      <c r="F110" s="7">
        <f>IF(IF(C110&lt;='Hoone üldandmed'!$B$3*1,TRUE,FALSE),C110,"")</f>
        <v>5</v>
      </c>
      <c r="G110" s="7" t="b">
        <f>IF(C110&lt;='Hoone üldandmed'!$B$3*1,TRUE,FALSE)</f>
        <v>1</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560</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563</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566</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570</v>
      </c>
      <c r="E115" s="4" t="str">
        <f>IF(E105=0,"",E105)</f>
        <v/>
      </c>
      <c r="F115" s="7" t="str">
        <f>IF(IF(C115&lt;='Hoone üldandmed'!$B$3*1,TRUE,FALSE),C115,"")</f>
        <v/>
      </c>
      <c r="G115" s="7" t="b">
        <f>IF(C115&lt;='Hoone üldandmed'!$B$3*1,TRUE,FALSE)</f>
        <v>0</v>
      </c>
      <c r="H115" s="4"/>
      <c r="I115" s="1">
        <f>COUNTIFS($C$1:C115,C115)</f>
        <v>5</v>
      </c>
    </row>
    <row r="116" spans="3:9">
      <c r="C116" s="4">
        <f t="shared" si="7"/>
        <v>6</v>
      </c>
      <c r="D116" s="4" t="s">
        <v>573</v>
      </c>
      <c r="E116" s="4" t="s">
        <v>574</v>
      </c>
      <c r="F116" s="7" t="str">
        <f>IF(IF(C116&lt;='Hoone üldandmed'!$B$3*1,TRUE,FALSE),C116,"")</f>
        <v/>
      </c>
      <c r="G116" s="7" t="b">
        <f>IF(C116&lt;='Hoone üldandmed'!$B$3*1,TRUE,FALSE)</f>
        <v>0</v>
      </c>
      <c r="H116" s="4"/>
      <c r="I116" s="1">
        <f>COUNTIFS($C$1:C116,C116)</f>
        <v>6</v>
      </c>
    </row>
    <row r="117" spans="3:9">
      <c r="C117" s="4">
        <f t="shared" ref="C117:C126" si="8">C107+1</f>
        <v>6</v>
      </c>
      <c r="D117" s="4" t="s">
        <v>577</v>
      </c>
      <c r="E117" s="4" t="str">
        <f>IF(E107=0,"",E107)</f>
        <v/>
      </c>
      <c r="F117" s="7" t="str">
        <f>IF(IF(C117&lt;='Hoone üldandmed'!$B$3*1,TRUE,FALSE),C117,"")</f>
        <v/>
      </c>
      <c r="G117" s="7" t="b">
        <f>IF(C117&lt;='Hoone üldandmed'!$B$3*1,TRUE,FALSE)</f>
        <v>0</v>
      </c>
      <c r="H117" s="4"/>
      <c r="I117" s="1">
        <f>COUNTIFS($C$1:C117,C117)</f>
        <v>7</v>
      </c>
    </row>
    <row r="118" spans="3:9">
      <c r="C118" s="4">
        <f t="shared" si="8"/>
        <v>6</v>
      </c>
      <c r="D118" s="4" t="s">
        <v>578</v>
      </c>
      <c r="E118" s="4" t="str">
        <f>IF(E108=0,"",E108)</f>
        <v/>
      </c>
      <c r="F118" s="7" t="str">
        <f>IF(IF(C118&lt;='Hoone üldandmed'!$B$3*1,TRUE,FALSE),C118,"")</f>
        <v/>
      </c>
      <c r="G118" s="7" t="b">
        <f>IF(C118&lt;='Hoone üldandmed'!$B$3*1,TRUE,FALSE)</f>
        <v>0</v>
      </c>
      <c r="H118" s="4"/>
      <c r="I118" s="1">
        <f>COUNTIFS($C$1:C118,C118)</f>
        <v>8</v>
      </c>
    </row>
    <row r="119" spans="3:9">
      <c r="C119" s="4">
        <f t="shared" si="8"/>
        <v>6</v>
      </c>
      <c r="D119" s="4" t="s">
        <v>579</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580</v>
      </c>
      <c r="E120" s="4" t="s">
        <v>556</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560</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563</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566</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570</v>
      </c>
      <c r="E125" s="4" t="str">
        <f>IF(E115=0,"",E115)</f>
        <v/>
      </c>
      <c r="F125" s="7" t="str">
        <f>IF(IF(C125&lt;='Hoone üldandmed'!$B$3*1,TRUE,FALSE),C125,"")</f>
        <v/>
      </c>
      <c r="G125" s="7" t="b">
        <f>IF(C125&lt;='Hoone üldandmed'!$B$3*1,TRUE,FALSE)</f>
        <v>0</v>
      </c>
      <c r="H125" s="4"/>
      <c r="I125" s="1">
        <f>COUNTIFS($C$1:C125,C125)</f>
        <v>5</v>
      </c>
    </row>
    <row r="126" spans="3:9">
      <c r="C126" s="4">
        <f t="shared" si="8"/>
        <v>7</v>
      </c>
      <c r="D126" s="4" t="s">
        <v>573</v>
      </c>
      <c r="E126" s="4" t="s">
        <v>574</v>
      </c>
      <c r="F126" s="7" t="str">
        <f>IF(IF(C126&lt;='Hoone üldandmed'!$B$3*1,TRUE,FALSE),C126,"")</f>
        <v/>
      </c>
      <c r="G126" s="7" t="b">
        <f>IF(C126&lt;='Hoone üldandmed'!$B$3*1,TRUE,FALSE)</f>
        <v>0</v>
      </c>
      <c r="H126" s="4"/>
      <c r="I126" s="1">
        <f>COUNTIFS($C$1:C126,C126)</f>
        <v>6</v>
      </c>
    </row>
    <row r="127" spans="3:9">
      <c r="C127" s="4">
        <f t="shared" ref="C127:C136" si="9">C117+1</f>
        <v>7</v>
      </c>
      <c r="D127" s="4" t="s">
        <v>577</v>
      </c>
      <c r="E127" s="4" t="str">
        <f>IF(E117=0,"",E117)</f>
        <v/>
      </c>
      <c r="F127" s="7" t="str">
        <f>IF(IF(C127&lt;='Hoone üldandmed'!$B$3*1,TRUE,FALSE),C127,"")</f>
        <v/>
      </c>
      <c r="G127" s="7" t="b">
        <f>IF(C127&lt;='Hoone üldandmed'!$B$3*1,TRUE,FALSE)</f>
        <v>0</v>
      </c>
      <c r="H127" s="4"/>
      <c r="I127" s="1">
        <f>COUNTIFS($C$1:C127,C127)</f>
        <v>7</v>
      </c>
    </row>
    <row r="128" spans="3:9">
      <c r="C128" s="4">
        <f t="shared" si="9"/>
        <v>7</v>
      </c>
      <c r="D128" s="4" t="s">
        <v>578</v>
      </c>
      <c r="E128" s="4" t="str">
        <f>IF(E118=0,"",E118)</f>
        <v/>
      </c>
      <c r="F128" s="7" t="str">
        <f>IF(IF(C128&lt;='Hoone üldandmed'!$B$3*1,TRUE,FALSE),C128,"")</f>
        <v/>
      </c>
      <c r="G128" s="7" t="b">
        <f>IF(C128&lt;='Hoone üldandmed'!$B$3*1,TRUE,FALSE)</f>
        <v>0</v>
      </c>
      <c r="H128" s="4"/>
      <c r="I128" s="1">
        <f>COUNTIFS($C$1:C128,C128)</f>
        <v>8</v>
      </c>
    </row>
    <row r="129" spans="3:9">
      <c r="C129" s="4">
        <f t="shared" si="9"/>
        <v>7</v>
      </c>
      <c r="D129" s="4" t="s">
        <v>579</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580</v>
      </c>
      <c r="E130" s="4" t="s">
        <v>556</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560</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563</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566</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570</v>
      </c>
      <c r="E135" s="4" t="str">
        <f>IF(E125=0,"",E125)</f>
        <v/>
      </c>
      <c r="F135" s="7" t="str">
        <f>IF(IF(C135&lt;='Hoone üldandmed'!$B$3*1,TRUE,FALSE),C135,"")</f>
        <v/>
      </c>
      <c r="G135" s="7" t="b">
        <f>IF(C135&lt;='Hoone üldandmed'!$B$3*1,TRUE,FALSE)</f>
        <v>0</v>
      </c>
      <c r="H135" s="4"/>
      <c r="I135" s="1">
        <f>COUNTIFS($C$1:C135,C135)</f>
        <v>5</v>
      </c>
    </row>
    <row r="136" spans="3:9">
      <c r="C136" s="4">
        <f t="shared" si="9"/>
        <v>8</v>
      </c>
      <c r="D136" s="4" t="s">
        <v>573</v>
      </c>
      <c r="E136" s="4" t="s">
        <v>574</v>
      </c>
      <c r="F136" s="7" t="str">
        <f>IF(IF(C136&lt;='Hoone üldandmed'!$B$3*1,TRUE,FALSE),C136,"")</f>
        <v/>
      </c>
      <c r="G136" s="7" t="b">
        <f>IF(C136&lt;='Hoone üldandmed'!$B$3*1,TRUE,FALSE)</f>
        <v>0</v>
      </c>
      <c r="H136" s="4"/>
      <c r="I136" s="1">
        <f>COUNTIFS($C$1:C136,C136)</f>
        <v>6</v>
      </c>
    </row>
    <row r="137" spans="3:9">
      <c r="C137" s="4">
        <f t="shared" ref="C137:C146" si="10">C127+1</f>
        <v>8</v>
      </c>
      <c r="D137" s="4" t="s">
        <v>577</v>
      </c>
      <c r="E137" s="4" t="str">
        <f>IF(E127=0,"",E127)</f>
        <v/>
      </c>
      <c r="F137" s="7" t="str">
        <f>IF(IF(C137&lt;='Hoone üldandmed'!$B$3*1,TRUE,FALSE),C137,"")</f>
        <v/>
      </c>
      <c r="G137" s="7" t="b">
        <f>IF(C137&lt;='Hoone üldandmed'!$B$3*1,TRUE,FALSE)</f>
        <v>0</v>
      </c>
      <c r="H137" s="4"/>
      <c r="I137" s="1">
        <f>COUNTIFS($C$1:C137,C137)</f>
        <v>7</v>
      </c>
    </row>
    <row r="138" spans="3:9">
      <c r="C138" s="4">
        <f t="shared" si="10"/>
        <v>8</v>
      </c>
      <c r="D138" s="4" t="s">
        <v>578</v>
      </c>
      <c r="E138" s="4" t="str">
        <f>IF(E128=0,"",E128)</f>
        <v/>
      </c>
      <c r="F138" s="7" t="str">
        <f>IF(IF(C138&lt;='Hoone üldandmed'!$B$3*1,TRUE,FALSE),C138,"")</f>
        <v/>
      </c>
      <c r="G138" s="7" t="b">
        <f>IF(C138&lt;='Hoone üldandmed'!$B$3*1,TRUE,FALSE)</f>
        <v>0</v>
      </c>
      <c r="H138" s="4"/>
      <c r="I138" s="1">
        <f>COUNTIFS($C$1:C138,C138)</f>
        <v>8</v>
      </c>
    </row>
    <row r="139" spans="3:9">
      <c r="C139" s="4">
        <f t="shared" si="10"/>
        <v>8</v>
      </c>
      <c r="D139" s="4" t="s">
        <v>579</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580</v>
      </c>
      <c r="E140" s="4" t="s">
        <v>556</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560</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563</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566</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570</v>
      </c>
      <c r="E145" s="4" t="str">
        <f>IF(E135=0,"",E135)</f>
        <v/>
      </c>
      <c r="F145" s="7" t="str">
        <f>IF(IF(C145&lt;='Hoone üldandmed'!$B$3*1,TRUE,FALSE),C145,"")</f>
        <v/>
      </c>
      <c r="G145" s="7" t="b">
        <f>IF(C145&lt;='Hoone üldandmed'!$B$3*1,TRUE,FALSE)</f>
        <v>0</v>
      </c>
      <c r="H145" s="4"/>
      <c r="I145" s="1">
        <f>COUNTIFS($C$1:C145,C145)</f>
        <v>5</v>
      </c>
    </row>
    <row r="146" spans="3:9">
      <c r="C146" s="4">
        <f t="shared" si="10"/>
        <v>9</v>
      </c>
      <c r="D146" s="4" t="s">
        <v>573</v>
      </c>
      <c r="E146" s="4" t="s">
        <v>574</v>
      </c>
      <c r="F146" s="7" t="str">
        <f>IF(IF(C146&lt;='Hoone üldandmed'!$B$3*1,TRUE,FALSE),C146,"")</f>
        <v/>
      </c>
      <c r="G146" s="7" t="b">
        <f>IF(C146&lt;='Hoone üldandmed'!$B$3*1,TRUE,FALSE)</f>
        <v>0</v>
      </c>
      <c r="H146" s="4"/>
      <c r="I146" s="1">
        <f>COUNTIFS($C$1:C146,C146)</f>
        <v>6</v>
      </c>
    </row>
    <row r="147" spans="3:9">
      <c r="C147" s="4">
        <f t="shared" ref="C147:C156" si="11">C137+1</f>
        <v>9</v>
      </c>
      <c r="D147" s="4" t="s">
        <v>577</v>
      </c>
      <c r="E147" s="4" t="str">
        <f>IF(E137=0,"",E137)</f>
        <v/>
      </c>
      <c r="F147" s="7" t="str">
        <f>IF(IF(C147&lt;='Hoone üldandmed'!$B$3*1,TRUE,FALSE),C147,"")</f>
        <v/>
      </c>
      <c r="G147" s="7" t="b">
        <f>IF(C147&lt;='Hoone üldandmed'!$B$3*1,TRUE,FALSE)</f>
        <v>0</v>
      </c>
      <c r="H147" s="4"/>
      <c r="I147" s="1">
        <f>COUNTIFS($C$1:C147,C147)</f>
        <v>7</v>
      </c>
    </row>
    <row r="148" spans="3:9">
      <c r="C148" s="4">
        <f t="shared" si="11"/>
        <v>9</v>
      </c>
      <c r="D148" s="4" t="s">
        <v>578</v>
      </c>
      <c r="E148" s="4" t="str">
        <f>IF(E138=0,"",E138)</f>
        <v/>
      </c>
      <c r="F148" s="7" t="str">
        <f>IF(IF(C148&lt;='Hoone üldandmed'!$B$3*1,TRUE,FALSE),C148,"")</f>
        <v/>
      </c>
      <c r="G148" s="7" t="b">
        <f>IF(C148&lt;='Hoone üldandmed'!$B$3*1,TRUE,FALSE)</f>
        <v>0</v>
      </c>
      <c r="H148" s="4"/>
      <c r="I148" s="1">
        <f>COUNTIFS($C$1:C148,C148)</f>
        <v>8</v>
      </c>
    </row>
    <row r="149" spans="3:9">
      <c r="C149" s="4">
        <f t="shared" si="11"/>
        <v>9</v>
      </c>
      <c r="D149" s="4" t="s">
        <v>579</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580</v>
      </c>
      <c r="E150" s="4" t="s">
        <v>556</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560</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563</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566</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570</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573</v>
      </c>
      <c r="E156" s="4" t="s">
        <v>574</v>
      </c>
      <c r="F156" s="7" t="str">
        <f>IF(IF(C156&lt;='Hoone üldandmed'!$B$3*1,TRUE,FALSE),C156,"")</f>
        <v/>
      </c>
      <c r="G156" s="7" t="b">
        <f>IF(C156&lt;='Hoone üldandmed'!$B$3*1,TRUE,FALSE)</f>
        <v>0</v>
      </c>
      <c r="H156" s="4"/>
      <c r="I156" s="1">
        <f>COUNTIFS($C$1:C156,C156)</f>
        <v>6</v>
      </c>
    </row>
    <row r="157" spans="3:9">
      <c r="C157" s="4">
        <f t="shared" ref="C157:C166" si="12">C147+1</f>
        <v>10</v>
      </c>
      <c r="D157" s="4" t="s">
        <v>577</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578</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579</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580</v>
      </c>
      <c r="E160" s="4" t="s">
        <v>556</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560</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563</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566</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570</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573</v>
      </c>
      <c r="E166" s="4" t="s">
        <v>574</v>
      </c>
      <c r="F166" s="7" t="str">
        <f>IF(IF(C166&lt;='Hoone üldandmed'!$B$3*1,TRUE,FALSE),C166,"")</f>
        <v/>
      </c>
      <c r="G166" s="7" t="b">
        <f>IF(C166&lt;='Hoone üldandmed'!$B$3*1,TRUE,FALSE)</f>
        <v>0</v>
      </c>
      <c r="H166" s="4"/>
      <c r="I166" s="1">
        <f>COUNTIFS($C$1:C166,C166)</f>
        <v>6</v>
      </c>
    </row>
    <row r="167" spans="3:9">
      <c r="C167" s="4">
        <f t="shared" ref="C167:C176" si="13">C157+1</f>
        <v>11</v>
      </c>
      <c r="D167" s="4" t="s">
        <v>577</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578</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579</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580</v>
      </c>
      <c r="E170" s="4" t="s">
        <v>556</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560</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563</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566</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570</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573</v>
      </c>
      <c r="E176" s="4" t="s">
        <v>574</v>
      </c>
      <c r="F176" s="7" t="str">
        <f>IF(IF(C176&lt;='Hoone üldandmed'!$B$3*1,TRUE,FALSE),C176,"")</f>
        <v/>
      </c>
      <c r="G176" s="7" t="b">
        <f>IF(C176&lt;='Hoone üldandmed'!$B$3*1,TRUE,FALSE)</f>
        <v>0</v>
      </c>
      <c r="H176" s="4"/>
      <c r="I176" s="1">
        <f>COUNTIFS($C$1:C176,C176)</f>
        <v>6</v>
      </c>
    </row>
    <row r="177" spans="3:9">
      <c r="C177" s="4">
        <f t="shared" ref="C177:C186" si="14">C167+1</f>
        <v>12</v>
      </c>
      <c r="D177" s="4" t="s">
        <v>577</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578</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579</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580</v>
      </c>
      <c r="E180" s="4" t="s">
        <v>556</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560</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563</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566</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570</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573</v>
      </c>
      <c r="E186" s="4" t="s">
        <v>574</v>
      </c>
      <c r="F186" s="7" t="str">
        <f>IF(IF(C186&lt;='Hoone üldandmed'!$B$3*1,TRUE,FALSE),C186,"")</f>
        <v/>
      </c>
      <c r="G186" s="7" t="b">
        <f>IF(C186&lt;='Hoone üldandmed'!$B$3*1,TRUE,FALSE)</f>
        <v>0</v>
      </c>
      <c r="H186" s="4"/>
      <c r="I186" s="1">
        <f>COUNTIFS($C$1:C186,C186)</f>
        <v>6</v>
      </c>
    </row>
    <row r="187" spans="3:9">
      <c r="C187" s="4">
        <f t="shared" ref="C187:C196" si="15">C177+1</f>
        <v>13</v>
      </c>
      <c r="D187" s="4" t="s">
        <v>577</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578</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579</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580</v>
      </c>
      <c r="E190" s="4" t="s">
        <v>556</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560</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563</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566</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570</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573</v>
      </c>
      <c r="E196" s="4" t="s">
        <v>574</v>
      </c>
      <c r="F196" s="7" t="str">
        <f>IF(IF(C196&lt;='Hoone üldandmed'!$B$3*1,TRUE,FALSE),C196,"")</f>
        <v/>
      </c>
      <c r="G196" s="7" t="b">
        <f>IF(C196&lt;='Hoone üldandmed'!$B$3*1,TRUE,FALSE)</f>
        <v>0</v>
      </c>
      <c r="H196" s="4"/>
      <c r="I196" s="1">
        <f>COUNTIFS($C$1:C196,C196)</f>
        <v>6</v>
      </c>
    </row>
    <row r="197" spans="3:9">
      <c r="C197" s="4">
        <f t="shared" ref="C197:C206" si="16">C187+1</f>
        <v>14</v>
      </c>
      <c r="D197" s="4" t="s">
        <v>577</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578</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579</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580</v>
      </c>
      <c r="E200" s="4" t="s">
        <v>556</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560</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563</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566</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570</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573</v>
      </c>
      <c r="E206" s="4" t="s">
        <v>574</v>
      </c>
      <c r="F206" s="7" t="str">
        <f>IF(IF(C206&lt;='Hoone üldandmed'!$B$3*1,TRUE,FALSE),C206,"")</f>
        <v/>
      </c>
      <c r="G206" s="7" t="b">
        <f>IF(C206&lt;='Hoone üldandmed'!$B$3*1,TRUE,FALSE)</f>
        <v>0</v>
      </c>
      <c r="H206" s="4"/>
      <c r="I206" s="1">
        <f>COUNTIFS($C$1:C206,C206)</f>
        <v>6</v>
      </c>
    </row>
    <row r="207" spans="3:9">
      <c r="C207" s="4">
        <f t="shared" ref="C207:C216" si="17">C197+1</f>
        <v>15</v>
      </c>
      <c r="D207" s="4" t="s">
        <v>577</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578</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579</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580</v>
      </c>
      <c r="E210" s="4" t="s">
        <v>556</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560</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563</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566</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570</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573</v>
      </c>
      <c r="E216" s="4" t="s">
        <v>574</v>
      </c>
      <c r="F216" s="7" t="str">
        <f>IF(IF(C216&lt;='Hoone üldandmed'!$B$3*1,TRUE,FALSE),C216,"")</f>
        <v/>
      </c>
      <c r="G216" s="7" t="b">
        <f>IF(C216&lt;='Hoone üldandmed'!$B$3*1,TRUE,FALSE)</f>
        <v>0</v>
      </c>
      <c r="H216" s="4"/>
      <c r="I216" s="1">
        <f>COUNTIFS($C$1:C216,C216)</f>
        <v>6</v>
      </c>
    </row>
    <row r="217" spans="3:9">
      <c r="C217" s="4">
        <f t="shared" ref="C217:C226" si="18">C207+1</f>
        <v>16</v>
      </c>
      <c r="D217" s="4" t="s">
        <v>577</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578</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579</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580</v>
      </c>
      <c r="E220" s="4" t="s">
        <v>556</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560</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563</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566</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570</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573</v>
      </c>
      <c r="E226" s="4" t="s">
        <v>574</v>
      </c>
      <c r="F226" s="7" t="str">
        <f>IF(IF(C226&lt;='Hoone üldandmed'!$B$3*1,TRUE,FALSE),C226,"")</f>
        <v/>
      </c>
      <c r="G226" s="7" t="b">
        <f>IF(C226&lt;='Hoone üldandmed'!$B$3*1,TRUE,FALSE)</f>
        <v>0</v>
      </c>
      <c r="H226" s="4"/>
      <c r="I226" s="1">
        <f>COUNTIFS($C$1:C226,C226)</f>
        <v>6</v>
      </c>
    </row>
    <row r="227" spans="3:9">
      <c r="C227" s="4">
        <f t="shared" ref="C227:C236" si="19">C217+1</f>
        <v>17</v>
      </c>
      <c r="D227" s="4" t="s">
        <v>577</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578</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579</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580</v>
      </c>
      <c r="E230" s="4" t="s">
        <v>556</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560</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563</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566</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570</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573</v>
      </c>
      <c r="E236" s="4" t="s">
        <v>574</v>
      </c>
      <c r="F236" s="7" t="str">
        <f>IF(IF(C236&lt;='Hoone üldandmed'!$B$3*1,TRUE,FALSE),C236,"")</f>
        <v/>
      </c>
      <c r="G236" s="7" t="b">
        <f>IF(C236&lt;='Hoone üldandmed'!$B$3*1,TRUE,FALSE)</f>
        <v>0</v>
      </c>
      <c r="H236" s="4"/>
      <c r="I236" s="1">
        <f>COUNTIFS($C$1:C236,C236)</f>
        <v>6</v>
      </c>
    </row>
    <row r="237" spans="3:9">
      <c r="C237" s="4">
        <f t="shared" ref="C237:C246" si="20">C227+1</f>
        <v>18</v>
      </c>
      <c r="D237" s="4" t="s">
        <v>577</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578</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579</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580</v>
      </c>
      <c r="E240" s="4" t="s">
        <v>556</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560</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563</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566</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570</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573</v>
      </c>
      <c r="E246" s="4" t="s">
        <v>574</v>
      </c>
      <c r="F246" s="7" t="str">
        <f>IF(IF(C246&lt;='Hoone üldandmed'!$B$3*1,TRUE,FALSE),C246,"")</f>
        <v/>
      </c>
      <c r="G246" s="7" t="b">
        <f>IF(C246&lt;='Hoone üldandmed'!$B$3*1,TRUE,FALSE)</f>
        <v>0</v>
      </c>
      <c r="H246" s="4"/>
      <c r="I246" s="1">
        <f>COUNTIFS($C$1:C246,C246)</f>
        <v>6</v>
      </c>
    </row>
    <row r="247" spans="3:9">
      <c r="C247" s="4">
        <f t="shared" ref="C247:C256" si="21">C237+1</f>
        <v>19</v>
      </c>
      <c r="D247" s="4" t="s">
        <v>577</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578</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579</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580</v>
      </c>
      <c r="E250" s="4" t="s">
        <v>556</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560</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563</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566</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570</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573</v>
      </c>
      <c r="E256" s="4" t="s">
        <v>574</v>
      </c>
      <c r="F256" s="7" t="str">
        <f>IF(IF(C256&lt;='Hoone üldandmed'!$B$3*1,TRUE,FALSE),C256,"")</f>
        <v/>
      </c>
      <c r="G256" s="7" t="b">
        <f>IF(C256&lt;='Hoone üldandmed'!$B$3*1,TRUE,FALSE)</f>
        <v>0</v>
      </c>
      <c r="H256" s="4"/>
      <c r="I256" s="1">
        <f>COUNTIFS($C$1:C256,C256)</f>
        <v>6</v>
      </c>
    </row>
    <row r="257" spans="3:9">
      <c r="C257" s="4">
        <f>C247+1</f>
        <v>20</v>
      </c>
      <c r="D257" s="4" t="s">
        <v>577</v>
      </c>
      <c r="E257" s="4" t="str">
        <f>IF(E247=0,"",E247)</f>
        <v/>
      </c>
      <c r="F257" s="7" t="str">
        <f>IF(IF(C257&lt;='Hoone üldandmed'!$B$3*1,TRUE,FALSE),C257,"")</f>
        <v/>
      </c>
      <c r="G257" s="7" t="b">
        <f>IF(C257&lt;='Hoone üldandmed'!$B$3*1,TRUE,FALSE)</f>
        <v>0</v>
      </c>
      <c r="H257" s="4"/>
      <c r="I257" s="1">
        <f>COUNTIFS($C$1:C257,C257)</f>
        <v>7</v>
      </c>
    </row>
    <row r="258" spans="3:9">
      <c r="C258" s="4">
        <f>C248+1</f>
        <v>20</v>
      </c>
      <c r="D258" s="4" t="s">
        <v>578</v>
      </c>
      <c r="E258" s="4" t="str">
        <f>IF(E248=0,"",E248)</f>
        <v/>
      </c>
      <c r="F258" s="7" t="str">
        <f>IF(IF(C258&lt;='Hoone üldandmed'!$B$3*1,TRUE,FALSE),C258,"")</f>
        <v/>
      </c>
      <c r="G258" s="7" t="b">
        <f>IF(C258&lt;='Hoone üldandmed'!$B$3*1,TRUE,FALSE)</f>
        <v>0</v>
      </c>
      <c r="H258" s="4"/>
      <c r="I258" s="1">
        <f>COUNTIFS($C$1:C258,C258)</f>
        <v>8</v>
      </c>
    </row>
    <row r="259" spans="3:9">
      <c r="C259" s="4">
        <f>C249+1</f>
        <v>20</v>
      </c>
      <c r="D259" s="4" t="s">
        <v>579</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580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458</v>
      </c>
      <c r="B1" s="2" t="s">
        <v>48</v>
      </c>
    </row>
    <row r="2" spans="1:2">
      <c r="A2" s="4" t="s">
        <v>70</v>
      </c>
      <c r="B2" s="4" t="s">
        <v>460</v>
      </c>
    </row>
    <row r="3" spans="1:2">
      <c r="A3" s="4" t="s">
        <v>70</v>
      </c>
      <c r="B3" s="4" t="s">
        <v>396</v>
      </c>
    </row>
    <row r="4" spans="1:2">
      <c r="A4" s="4" t="s">
        <v>70</v>
      </c>
      <c r="B4" s="4" t="s">
        <v>71</v>
      </c>
    </row>
    <row r="5" spans="1:2">
      <c r="A5" s="4" t="s">
        <v>61</v>
      </c>
      <c r="B5" s="4" t="s">
        <v>461</v>
      </c>
    </row>
    <row r="6" spans="1:2">
      <c r="A6" s="4" t="s">
        <v>61</v>
      </c>
      <c r="B6" s="4" t="s">
        <v>462</v>
      </c>
    </row>
    <row r="7" spans="1:2">
      <c r="A7" s="4" t="s">
        <v>61</v>
      </c>
      <c r="B7" s="4" t="s">
        <v>463</v>
      </c>
    </row>
    <row r="8" spans="1:2">
      <c r="A8" s="4" t="s">
        <v>61</v>
      </c>
      <c r="B8" s="4" t="s">
        <v>104</v>
      </c>
    </row>
    <row r="9" spans="1:2">
      <c r="A9" s="4" t="s">
        <v>61</v>
      </c>
      <c r="B9" s="4" t="s">
        <v>464</v>
      </c>
    </row>
    <row r="10" spans="1:2">
      <c r="A10" s="4" t="s">
        <v>61</v>
      </c>
      <c r="B10" s="4" t="s">
        <v>465</v>
      </c>
    </row>
    <row r="11" spans="1:2">
      <c r="A11" s="4" t="s">
        <v>61</v>
      </c>
      <c r="B11" s="4" t="s">
        <v>65</v>
      </c>
    </row>
    <row r="12" spans="1:2">
      <c r="A12" s="4" t="s">
        <v>61</v>
      </c>
      <c r="B12" s="4" t="s">
        <v>157</v>
      </c>
    </row>
    <row r="13" spans="1:2">
      <c r="A13" s="4" t="s">
        <v>61</v>
      </c>
      <c r="B13" s="4" t="s">
        <v>466</v>
      </c>
    </row>
    <row r="14" spans="1:2">
      <c r="A14" s="4" t="s">
        <v>61</v>
      </c>
      <c r="B14" s="4" t="s">
        <v>467</v>
      </c>
    </row>
    <row r="15" spans="1:2">
      <c r="A15" s="4" t="s">
        <v>61</v>
      </c>
      <c r="B15" s="4" t="s">
        <v>468</v>
      </c>
    </row>
    <row r="16" spans="1:2">
      <c r="A16" s="4" t="s">
        <v>61</v>
      </c>
      <c r="B16" s="4" t="s">
        <v>469</v>
      </c>
    </row>
    <row r="17" spans="1:2">
      <c r="A17" s="4" t="s">
        <v>61</v>
      </c>
      <c r="B17" s="4" t="s">
        <v>470</v>
      </c>
    </row>
    <row r="18" spans="1:2">
      <c r="A18" s="4" t="s">
        <v>61</v>
      </c>
      <c r="B18" s="4" t="s">
        <v>471</v>
      </c>
    </row>
    <row r="19" spans="1:2">
      <c r="A19" s="4" t="s">
        <v>61</v>
      </c>
      <c r="B19" s="4" t="s">
        <v>62</v>
      </c>
    </row>
    <row r="20" spans="1:2">
      <c r="A20" s="4" t="s">
        <v>61</v>
      </c>
      <c r="B20" s="4" t="s">
        <v>472</v>
      </c>
    </row>
    <row r="21" spans="1:2">
      <c r="A21" s="4" t="s">
        <v>61</v>
      </c>
      <c r="B21" s="4" t="s">
        <v>473</v>
      </c>
    </row>
    <row r="22" spans="1:2">
      <c r="A22" s="4" t="s">
        <v>61</v>
      </c>
      <c r="B22" s="4" t="s">
        <v>474</v>
      </c>
    </row>
    <row r="23" spans="1:2">
      <c r="A23" s="4" t="s">
        <v>61</v>
      </c>
      <c r="B23" s="4" t="s">
        <v>322</v>
      </c>
    </row>
    <row r="24" spans="1:2">
      <c r="A24" s="4" t="s">
        <v>61</v>
      </c>
      <c r="B24" s="4" t="s">
        <v>475</v>
      </c>
    </row>
    <row r="25" spans="1:2">
      <c r="A25" s="4" t="s">
        <v>77</v>
      </c>
      <c r="B25" s="4" t="s">
        <v>160</v>
      </c>
    </row>
    <row r="26" spans="1:2">
      <c r="A26" s="4" t="s">
        <v>77</v>
      </c>
      <c r="B26" s="4" t="s">
        <v>113</v>
      </c>
    </row>
    <row r="27" spans="1:2">
      <c r="A27" s="4" t="s">
        <v>77</v>
      </c>
      <c r="B27" s="4" t="s">
        <v>78</v>
      </c>
    </row>
    <row r="28" spans="1:2">
      <c r="A28" s="4" t="s">
        <v>57</v>
      </c>
      <c r="B28" s="4" t="s">
        <v>74</v>
      </c>
    </row>
    <row r="29" spans="1:2">
      <c r="A29" s="4" t="s">
        <v>57</v>
      </c>
      <c r="B29" s="4" t="s">
        <v>383</v>
      </c>
    </row>
    <row r="30" spans="1:2">
      <c r="A30" s="4" t="s">
        <v>57</v>
      </c>
      <c r="B30" s="4" t="s">
        <v>136</v>
      </c>
    </row>
    <row r="31" spans="1:2">
      <c r="A31" s="4" t="s">
        <v>57</v>
      </c>
      <c r="B31" s="4" t="s">
        <v>476</v>
      </c>
    </row>
    <row r="32" spans="1:2">
      <c r="A32" s="4" t="s">
        <v>57</v>
      </c>
      <c r="B32" s="4" t="s">
        <v>478</v>
      </c>
    </row>
    <row r="33" spans="1:2">
      <c r="A33" s="4" t="s">
        <v>57</v>
      </c>
      <c r="B33" s="4" t="s">
        <v>480</v>
      </c>
    </row>
    <row r="34" spans="1:2">
      <c r="A34" s="4" t="s">
        <v>57</v>
      </c>
      <c r="B34" s="4" t="s">
        <v>481</v>
      </c>
    </row>
    <row r="35" spans="1:2">
      <c r="A35" s="4" t="s">
        <v>57</v>
      </c>
      <c r="B35" s="4" t="s">
        <v>117</v>
      </c>
    </row>
    <row r="36" spans="1:2">
      <c r="A36" s="4" t="s">
        <v>57</v>
      </c>
      <c r="B36" s="4" t="s">
        <v>482</v>
      </c>
    </row>
    <row r="37" spans="1:2">
      <c r="A37" s="4" t="s">
        <v>57</v>
      </c>
      <c r="B37" s="4" t="s">
        <v>226</v>
      </c>
    </row>
    <row r="38" spans="1:2">
      <c r="A38" s="4" t="s">
        <v>57</v>
      </c>
      <c r="B38" s="4" t="s">
        <v>58</v>
      </c>
    </row>
    <row r="39" spans="1:2">
      <c r="A39" s="4" t="s">
        <v>57</v>
      </c>
      <c r="B39" s="4" t="s">
        <v>491</v>
      </c>
    </row>
    <row r="40" spans="1:2">
      <c r="A40" s="4" t="s">
        <v>57</v>
      </c>
      <c r="B40" s="4" t="s">
        <v>92</v>
      </c>
    </row>
    <row r="41" spans="1:2">
      <c r="A41" s="4" t="s">
        <v>57</v>
      </c>
      <c r="B41" s="4" t="s">
        <v>494</v>
      </c>
    </row>
    <row r="42" spans="1:2">
      <c r="A42" s="4" t="s">
        <v>57</v>
      </c>
      <c r="B42" s="4" t="s">
        <v>495</v>
      </c>
    </row>
    <row r="43" spans="1:2">
      <c r="A43" s="4" t="s">
        <v>57</v>
      </c>
      <c r="B43" s="5" t="s">
        <v>497</v>
      </c>
    </row>
    <row r="44" spans="1:2">
      <c r="A44" s="4" t="s">
        <v>57</v>
      </c>
      <c r="B44" s="4" t="s">
        <v>88</v>
      </c>
    </row>
    <row r="45" spans="1:2">
      <c r="A45" s="4" t="s">
        <v>57</v>
      </c>
      <c r="B45" s="4" t="s">
        <v>498</v>
      </c>
    </row>
    <row r="46" spans="1:2">
      <c r="A46" s="4" t="s">
        <v>57</v>
      </c>
      <c r="B46" s="4" t="s">
        <v>501</v>
      </c>
    </row>
    <row r="47" spans="1:2">
      <c r="A47" s="4" t="s">
        <v>57</v>
      </c>
      <c r="B47" s="4" t="s">
        <v>502</v>
      </c>
    </row>
    <row r="48" spans="1:2">
      <c r="A48" s="4" t="s">
        <v>57</v>
      </c>
      <c r="B48" s="4" t="s">
        <v>503</v>
      </c>
    </row>
    <row r="49" spans="1:2">
      <c r="A49" s="4" t="s">
        <v>57</v>
      </c>
      <c r="B49" s="4" t="s">
        <v>505</v>
      </c>
    </row>
    <row r="50" spans="1:2">
      <c r="A50" s="4" t="s">
        <v>57</v>
      </c>
      <c r="B50" s="4" t="s">
        <v>506</v>
      </c>
    </row>
    <row r="51" spans="1:2">
      <c r="A51" s="4" t="s">
        <v>57</v>
      </c>
      <c r="B51" s="4" t="s">
        <v>95</v>
      </c>
    </row>
    <row r="52" spans="1:2">
      <c r="A52" s="4" t="s">
        <v>57</v>
      </c>
      <c r="B52" s="4" t="s">
        <v>140</v>
      </c>
    </row>
    <row r="53" spans="1:2">
      <c r="A53" s="4" t="s">
        <v>57</v>
      </c>
      <c r="B53" s="5" t="s">
        <v>507</v>
      </c>
    </row>
    <row r="54" spans="1:2">
      <c r="A54" s="4" t="s">
        <v>57</v>
      </c>
      <c r="B54" s="4" t="s">
        <v>509</v>
      </c>
    </row>
    <row r="55" spans="1:2">
      <c r="A55" s="4" t="s">
        <v>57</v>
      </c>
      <c r="B55" s="5" t="s">
        <v>511</v>
      </c>
    </row>
    <row r="56" spans="1:2">
      <c r="A56" s="4" t="s">
        <v>57</v>
      </c>
      <c r="B56" s="4" t="s">
        <v>513</v>
      </c>
    </row>
    <row r="57" spans="1:2">
      <c r="A57" s="4" t="s">
        <v>57</v>
      </c>
      <c r="B57" s="4" t="s">
        <v>171</v>
      </c>
    </row>
    <row r="58" spans="1:2">
      <c r="A58" s="4" t="s">
        <v>57</v>
      </c>
      <c r="B58" s="4" t="s">
        <v>514</v>
      </c>
    </row>
    <row r="59" spans="1:2">
      <c r="A59" s="4" t="s">
        <v>57</v>
      </c>
      <c r="B59" s="4" t="s">
        <v>515</v>
      </c>
    </row>
    <row r="60" spans="1:2">
      <c r="A60" s="4" t="s">
        <v>57</v>
      </c>
      <c r="B60" s="4" t="s">
        <v>516</v>
      </c>
    </row>
    <row r="61" spans="1:2">
      <c r="A61" s="4" t="s">
        <v>57</v>
      </c>
      <c r="B61" s="4" t="s">
        <v>518</v>
      </c>
    </row>
    <row r="62" spans="1:2">
      <c r="A62" s="4" t="s">
        <v>57</v>
      </c>
      <c r="B62" s="4" t="s">
        <v>520</v>
      </c>
    </row>
    <row r="63" spans="1:2">
      <c r="A63" s="4" t="s">
        <v>57</v>
      </c>
      <c r="B63" s="4" t="s">
        <v>522</v>
      </c>
    </row>
    <row r="64" spans="1:2">
      <c r="A64" s="4" t="s">
        <v>57</v>
      </c>
      <c r="B64" s="4" t="s">
        <v>130</v>
      </c>
    </row>
    <row r="65" spans="1:2">
      <c r="A65" s="4" t="s">
        <v>57</v>
      </c>
      <c r="B65" s="4" t="s">
        <v>523</v>
      </c>
    </row>
    <row r="66" spans="1:2">
      <c r="A66" s="4" t="s">
        <v>57</v>
      </c>
      <c r="B66" s="4" t="s">
        <v>85</v>
      </c>
    </row>
    <row r="67" spans="1:2">
      <c r="A67" s="4" t="s">
        <v>57</v>
      </c>
      <c r="B67" s="4" t="s">
        <v>525</v>
      </c>
    </row>
    <row r="68" spans="1:2">
      <c r="A68" s="4" t="s">
        <v>57</v>
      </c>
      <c r="B68" s="4" t="s">
        <v>110</v>
      </c>
    </row>
    <row r="69" spans="1:2">
      <c r="A69" s="4" t="s">
        <v>57</v>
      </c>
      <c r="B69" s="4" t="s">
        <v>207</v>
      </c>
    </row>
    <row r="70" spans="1:2">
      <c r="A70" s="4" t="s">
        <v>57</v>
      </c>
      <c r="B70" s="4" t="s">
        <v>528</v>
      </c>
    </row>
    <row r="71" spans="1:2">
      <c r="A71" s="4" t="s">
        <v>57</v>
      </c>
      <c r="B71" s="4" t="s">
        <v>529</v>
      </c>
    </row>
    <row r="72" spans="1:2">
      <c r="A72" s="4" t="s">
        <v>57</v>
      </c>
      <c r="B72" s="4" t="s">
        <v>531</v>
      </c>
    </row>
    <row r="73" spans="1:2">
      <c r="A73" s="4" t="s">
        <v>57</v>
      </c>
      <c r="B73" s="4" t="s">
        <v>107</v>
      </c>
    </row>
    <row r="74" spans="1:2">
      <c r="A74" s="4" t="s">
        <v>57</v>
      </c>
      <c r="B74" s="4" t="s">
        <v>532</v>
      </c>
    </row>
    <row r="75" spans="1:2">
      <c r="A75" s="4" t="s">
        <v>57</v>
      </c>
      <c r="B75" s="4" t="s">
        <v>534</v>
      </c>
    </row>
    <row r="76" spans="1:2">
      <c r="A76" s="4" t="s">
        <v>57</v>
      </c>
      <c r="B76" s="4" t="s">
        <v>536</v>
      </c>
    </row>
    <row r="77" spans="1:2">
      <c r="A77" s="4" t="s">
        <v>57</v>
      </c>
      <c r="B77" s="4" t="s">
        <v>318</v>
      </c>
    </row>
    <row r="78" spans="1:2">
      <c r="A78" s="4" t="s">
        <v>57</v>
      </c>
      <c r="B78" s="4" t="s">
        <v>537</v>
      </c>
    </row>
    <row r="79" spans="1:2">
      <c r="A79" s="4" t="s">
        <v>57</v>
      </c>
      <c r="B79" s="4" t="s">
        <v>539</v>
      </c>
    </row>
    <row r="80" spans="1:2">
      <c r="A80" s="4" t="s">
        <v>57</v>
      </c>
      <c r="B80" s="4" t="s">
        <v>540</v>
      </c>
    </row>
    <row r="81" spans="1:2">
      <c r="A81" s="4" t="s">
        <v>57</v>
      </c>
      <c r="B81" s="4" t="s">
        <v>542</v>
      </c>
    </row>
    <row r="82" spans="1:2">
      <c r="A82" s="4" t="s">
        <v>57</v>
      </c>
      <c r="B82" s="4" t="s">
        <v>544</v>
      </c>
    </row>
    <row r="83" spans="1:2">
      <c r="A83" s="4" t="s">
        <v>57</v>
      </c>
      <c r="B83" s="4" t="s">
        <v>545</v>
      </c>
    </row>
    <row r="84" spans="1:2">
      <c r="A84" s="4" t="s">
        <v>57</v>
      </c>
      <c r="B84" s="4" t="s">
        <v>547</v>
      </c>
    </row>
    <row r="85" spans="1:2">
      <c r="A85" s="4" t="s">
        <v>57</v>
      </c>
      <c r="B85" s="4" t="s">
        <v>548</v>
      </c>
    </row>
    <row r="86" spans="1:2">
      <c r="A86" s="4" t="s">
        <v>57</v>
      </c>
      <c r="B86" s="4" t="s">
        <v>82</v>
      </c>
    </row>
    <row r="87" spans="1:2">
      <c r="A87" s="4" t="s">
        <v>57</v>
      </c>
      <c r="B87" s="4" t="s">
        <v>549</v>
      </c>
    </row>
    <row r="88" spans="1:2">
      <c r="A88" s="4" t="s">
        <v>57</v>
      </c>
      <c r="B88" s="4" t="s">
        <v>551</v>
      </c>
    </row>
    <row r="89" spans="1:2">
      <c r="A89" s="4" t="s">
        <v>57</v>
      </c>
      <c r="B89" s="4" t="s">
        <v>552</v>
      </c>
    </row>
    <row r="90" spans="1:2">
      <c r="A90" s="4" t="s">
        <v>57</v>
      </c>
      <c r="B90" s="4" t="s">
        <v>554</v>
      </c>
    </row>
    <row r="91" spans="1:2">
      <c r="A91" s="4" t="s">
        <v>57</v>
      </c>
      <c r="B91" s="4" t="s">
        <v>121</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file>

<file path=customXml/itemProps2.xml><?xml version="1.0" encoding="utf-8"?>
<ds:datastoreItem xmlns:ds="http://schemas.openxmlformats.org/officeDocument/2006/customXml" ds:itemID="{CF227DE1-C0BA-40C4-BDC7-742C123CC9F4}"/>
</file>

<file path=customXml/itemProps3.xml><?xml version="1.0" encoding="utf-8"?>
<ds:datastoreItem xmlns:ds="http://schemas.openxmlformats.org/officeDocument/2006/customXml" ds:itemID="{2223DAC8-EC9A-47DE-8DAA-FAF9FAB2B7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Timo Kulles</cp:lastModifiedBy>
  <cp:revision/>
  <dcterms:created xsi:type="dcterms:W3CDTF">2014-12-29T14:35:11Z</dcterms:created>
  <dcterms:modified xsi:type="dcterms:W3CDTF">2022-12-01T11:05:20Z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